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Flores03\Documents\RFP\IT Security  - Data - AI Exhibits\"/>
    </mc:Choice>
  </mc:AlternateContent>
  <xr:revisionPtr revIDLastSave="0" documentId="8_{CB8F392A-7A9F-460A-AA81-15FF5F783508}" xr6:coauthVersionLast="47" xr6:coauthVersionMax="47" xr10:uidLastSave="{00000000-0000-0000-0000-000000000000}"/>
  <bookViews>
    <workbookView xWindow="28680" yWindow="-120" windowWidth="29040" windowHeight="15720" xr2:uid="{00000000-000D-0000-FFFF-FFFF00000000}"/>
  </bookViews>
  <sheets>
    <sheet name="Instructions &amp; Vendor Contact" sheetId="1" r:id="rId1"/>
    <sheet name="Product Overview - Foundation" sheetId="2" r:id="rId2"/>
    <sheet name="Integrations &amp; Deployment" sheetId="4" r:id="rId3"/>
    <sheet name="Data Mgmt, Security, Privacy" sheetId="5" r:id="rId4"/>
    <sheet name="Prohibited Use &amp; Risk Mit" sheetId="6" r:id="rId5"/>
    <sheet name="Transparency, Model, Discloser" sheetId="7" r:id="rId6"/>
    <sheet name="Regulatory, Oversight" sheetId="8" r:id="rId7"/>
    <sheet name="Ethics, Monitoring" sheetId="9" r:id="rId8"/>
    <sheet name="Artifact Checklist" sheetId="12" r:id="rId9"/>
    <sheet name="Customer Listing" sheetId="16" r:id="rId10"/>
    <sheet name="(JPS) Business Use Case Review" sheetId="17" r:id="rId11"/>
    <sheet name="(JPS) Tech Risk Assessment" sheetId="3" r:id="rId12"/>
    <sheet name="(JPS) AI Review Final Decision"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5" l="1"/>
  <c r="B4" i="15"/>
  <c r="B5" i="15"/>
  <c r="F42" i="17"/>
  <c r="E42" i="17"/>
  <c r="D42" i="17"/>
  <c r="F43" i="17"/>
  <c r="E43" i="17"/>
  <c r="D43" i="17"/>
  <c r="F44" i="17"/>
  <c r="E44" i="17"/>
  <c r="F45" i="17"/>
  <c r="E45" i="17"/>
  <c r="F46" i="17"/>
  <c r="F47" i="17"/>
  <c r="E46" i="17"/>
  <c r="E47" i="17"/>
  <c r="D47" i="17"/>
  <c r="C43" i="17"/>
  <c r="C45" i="17"/>
  <c r="D44" i="17"/>
  <c r="D46" i="17"/>
  <c r="D45" i="17"/>
  <c r="E39" i="17"/>
  <c r="E38" i="17"/>
  <c r="E37" i="17"/>
  <c r="B47" i="17" s="1"/>
  <c r="E35" i="17"/>
  <c r="E34" i="17"/>
  <c r="E33" i="17"/>
  <c r="E32" i="17"/>
  <c r="E30" i="17"/>
  <c r="E29" i="17"/>
  <c r="E28" i="17"/>
  <c r="E27" i="17"/>
  <c r="E25" i="17"/>
  <c r="E24" i="17"/>
  <c r="E23" i="17"/>
  <c r="E22" i="17"/>
  <c r="E21" i="17"/>
  <c r="E20" i="17"/>
  <c r="B44" i="17" s="1"/>
  <c r="E18" i="17"/>
  <c r="E17" i="17"/>
  <c r="E16" i="17"/>
  <c r="E15" i="17"/>
  <c r="E14" i="17"/>
  <c r="E13" i="17"/>
  <c r="E12" i="17"/>
  <c r="C46" i="17" s="1"/>
  <c r="E11" i="17"/>
  <c r="C44" i="17" s="1"/>
  <c r="E9" i="17"/>
  <c r="E8" i="17"/>
  <c r="E7" i="17"/>
  <c r="E6" i="17"/>
  <c r="C42" i="17" s="1"/>
  <c r="E22" i="3"/>
  <c r="E23" i="3"/>
  <c r="E6" i="3"/>
  <c r="E41" i="3"/>
  <c r="E123" i="3"/>
  <c r="D123" i="3"/>
  <c r="E122" i="3"/>
  <c r="D122" i="3"/>
  <c r="E121" i="3"/>
  <c r="D121" i="3"/>
  <c r="E120" i="3"/>
  <c r="D120" i="3"/>
  <c r="E119" i="3"/>
  <c r="D119" i="3"/>
  <c r="E118" i="3"/>
  <c r="D118" i="3"/>
  <c r="E117" i="3"/>
  <c r="D117" i="3"/>
  <c r="E116" i="3"/>
  <c r="D116" i="3"/>
  <c r="E115" i="3"/>
  <c r="D115" i="3"/>
  <c r="E112" i="3"/>
  <c r="D112" i="3"/>
  <c r="E111" i="3"/>
  <c r="D111" i="3"/>
  <c r="E110" i="3"/>
  <c r="D110" i="3"/>
  <c r="E109" i="3"/>
  <c r="D109" i="3"/>
  <c r="E108" i="3"/>
  <c r="D108" i="3"/>
  <c r="E107" i="3"/>
  <c r="D107" i="3"/>
  <c r="E106" i="3"/>
  <c r="D106" i="3"/>
  <c r="E105" i="3"/>
  <c r="D105" i="3"/>
  <c r="E104" i="3"/>
  <c r="D104" i="3"/>
  <c r="E103" i="3"/>
  <c r="D103" i="3"/>
  <c r="E100" i="3"/>
  <c r="D100" i="3"/>
  <c r="E99" i="3"/>
  <c r="D99" i="3"/>
  <c r="E98" i="3"/>
  <c r="D98" i="3"/>
  <c r="E97" i="3"/>
  <c r="D97" i="3"/>
  <c r="E96" i="3"/>
  <c r="D96" i="3"/>
  <c r="E95" i="3"/>
  <c r="D95" i="3"/>
  <c r="E94" i="3"/>
  <c r="D94" i="3"/>
  <c r="E93" i="3"/>
  <c r="D93" i="3"/>
  <c r="E92" i="3"/>
  <c r="D92" i="3"/>
  <c r="E91" i="3"/>
  <c r="D91" i="3"/>
  <c r="E88" i="3"/>
  <c r="D88" i="3"/>
  <c r="E87" i="3"/>
  <c r="D87" i="3"/>
  <c r="E86" i="3"/>
  <c r="D86" i="3"/>
  <c r="E85" i="3"/>
  <c r="D85" i="3"/>
  <c r="E84" i="3"/>
  <c r="D84" i="3"/>
  <c r="E83" i="3"/>
  <c r="D83" i="3"/>
  <c r="E82" i="3"/>
  <c r="D82" i="3"/>
  <c r="E81" i="3"/>
  <c r="D81" i="3"/>
  <c r="E80" i="3"/>
  <c r="D80" i="3"/>
  <c r="E79" i="3"/>
  <c r="D79" i="3"/>
  <c r="E76" i="3"/>
  <c r="D76" i="3"/>
  <c r="E75" i="3"/>
  <c r="D75" i="3"/>
  <c r="E74" i="3"/>
  <c r="D74" i="3"/>
  <c r="E73" i="3"/>
  <c r="D73" i="3"/>
  <c r="E72" i="3"/>
  <c r="D72" i="3"/>
  <c r="E71" i="3"/>
  <c r="D71" i="3"/>
  <c r="E70" i="3"/>
  <c r="D70" i="3"/>
  <c r="E69" i="3"/>
  <c r="D69" i="3"/>
  <c r="E68" i="3"/>
  <c r="D68" i="3"/>
  <c r="E65" i="3"/>
  <c r="D65" i="3"/>
  <c r="E64" i="3"/>
  <c r="D64" i="3"/>
  <c r="E63" i="3"/>
  <c r="D63" i="3"/>
  <c r="E62" i="3"/>
  <c r="D62" i="3"/>
  <c r="E61" i="3"/>
  <c r="D61" i="3"/>
  <c r="E60" i="3"/>
  <c r="D60" i="3"/>
  <c r="E57" i="3"/>
  <c r="F57" i="3" s="1"/>
  <c r="D57" i="3"/>
  <c r="E56" i="3"/>
  <c r="D56" i="3"/>
  <c r="E55" i="3"/>
  <c r="D55" i="3"/>
  <c r="E54" i="3"/>
  <c r="D54" i="3"/>
  <c r="E53" i="3"/>
  <c r="D53" i="3"/>
  <c r="E52" i="3"/>
  <c r="D52" i="3"/>
  <c r="E51" i="3"/>
  <c r="D51" i="3"/>
  <c r="E50" i="3"/>
  <c r="D50" i="3"/>
  <c r="E49" i="3"/>
  <c r="D49" i="3"/>
  <c r="E48" i="3"/>
  <c r="D48" i="3"/>
  <c r="E47" i="3"/>
  <c r="D47" i="3"/>
  <c r="E44" i="3"/>
  <c r="D44" i="3"/>
  <c r="E43" i="3"/>
  <c r="D43" i="3"/>
  <c r="E42" i="3"/>
  <c r="D42" i="3"/>
  <c r="D41" i="3"/>
  <c r="E40" i="3"/>
  <c r="D40" i="3"/>
  <c r="E39" i="3"/>
  <c r="D39" i="3"/>
  <c r="E38" i="3"/>
  <c r="D38" i="3"/>
  <c r="E37" i="3"/>
  <c r="D37" i="3"/>
  <c r="E36" i="3"/>
  <c r="D36" i="3"/>
  <c r="E33" i="3"/>
  <c r="D33" i="3"/>
  <c r="E32" i="3"/>
  <c r="D32" i="3"/>
  <c r="E31" i="3"/>
  <c r="D31" i="3"/>
  <c r="E30" i="3"/>
  <c r="D30" i="3"/>
  <c r="E29" i="3"/>
  <c r="D29" i="3"/>
  <c r="E28" i="3"/>
  <c r="D28" i="3"/>
  <c r="E27" i="3"/>
  <c r="D27" i="3"/>
  <c r="E26" i="3"/>
  <c r="D26" i="3"/>
  <c r="D23" i="3"/>
  <c r="D22" i="3"/>
  <c r="E21" i="3"/>
  <c r="D21" i="3"/>
  <c r="E20" i="3"/>
  <c r="D20" i="3"/>
  <c r="E19" i="3"/>
  <c r="D19" i="3"/>
  <c r="E18" i="3"/>
  <c r="D18" i="3"/>
  <c r="E17" i="3"/>
  <c r="D17" i="3"/>
  <c r="E16" i="3"/>
  <c r="D16" i="3"/>
  <c r="E15" i="3"/>
  <c r="D15" i="3"/>
  <c r="E12" i="3"/>
  <c r="D12" i="3"/>
  <c r="E11" i="3"/>
  <c r="D11" i="3"/>
  <c r="E10" i="3"/>
  <c r="D10" i="3"/>
  <c r="E9" i="3"/>
  <c r="D9" i="3"/>
  <c r="E8" i="3"/>
  <c r="D8" i="3"/>
  <c r="E7" i="3"/>
  <c r="D7" i="3"/>
  <c r="D6" i="3"/>
  <c r="E5" i="3"/>
  <c r="D5" i="3"/>
  <c r="B45" i="17" l="1"/>
  <c r="C47" i="17"/>
  <c r="B46" i="17"/>
  <c r="B43" i="17"/>
  <c r="B42" i="17"/>
  <c r="B48" i="17" s="1"/>
  <c r="F22" i="3"/>
  <c r="F115" i="3"/>
  <c r="F18" i="3"/>
  <c r="F116" i="3"/>
  <c r="F62" i="3"/>
  <c r="F39" i="3"/>
  <c r="F27" i="3"/>
  <c r="F41" i="3"/>
  <c r="F69" i="3"/>
  <c r="F23" i="3"/>
  <c r="F65" i="3"/>
  <c r="F54" i="3"/>
  <c r="F47" i="3"/>
  <c r="F31" i="3"/>
  <c r="F15" i="3"/>
  <c r="F118" i="3"/>
  <c r="F120" i="3"/>
  <c r="F122" i="3"/>
  <c r="F107" i="3"/>
  <c r="F104" i="3"/>
  <c r="F106" i="3"/>
  <c r="F111" i="3"/>
  <c r="F105" i="3"/>
  <c r="F108" i="3"/>
  <c r="F93" i="3"/>
  <c r="F96" i="3"/>
  <c r="F91" i="3"/>
  <c r="F97" i="3"/>
  <c r="F84" i="3"/>
  <c r="F81" i="3"/>
  <c r="F85" i="3"/>
  <c r="F86" i="3"/>
  <c r="F80" i="3"/>
  <c r="F87" i="3"/>
  <c r="F88" i="3"/>
  <c r="F75" i="3"/>
  <c r="F76" i="3"/>
  <c r="F70" i="3"/>
  <c r="F72" i="3"/>
  <c r="F60" i="3"/>
  <c r="F63" i="3"/>
  <c r="F50" i="3"/>
  <c r="F51" i="3"/>
  <c r="F52" i="3"/>
  <c r="F53" i="3"/>
  <c r="F56" i="3"/>
  <c r="F42" i="3"/>
  <c r="F43" i="3"/>
  <c r="F36" i="3"/>
  <c r="F38" i="3"/>
  <c r="F40" i="3"/>
  <c r="F32" i="3"/>
  <c r="F28" i="3"/>
  <c r="F16" i="3"/>
  <c r="F17" i="3"/>
  <c r="F21" i="3"/>
  <c r="F20" i="3"/>
  <c r="F119" i="3"/>
  <c r="F95" i="3"/>
  <c r="F98" i="3"/>
  <c r="F73" i="3"/>
  <c r="F64" i="3"/>
  <c r="F55" i="3"/>
  <c r="F117" i="3"/>
  <c r="F112" i="3"/>
  <c r="F110" i="3"/>
  <c r="F109" i="3"/>
  <c r="F103" i="3"/>
  <c r="F100" i="3"/>
  <c r="F94" i="3"/>
  <c r="F83" i="3"/>
  <c r="F82" i="3"/>
  <c r="F79" i="3"/>
  <c r="F74" i="3"/>
  <c r="F71" i="3"/>
  <c r="F61" i="3"/>
  <c r="F48" i="3"/>
  <c r="F44" i="3"/>
  <c r="F37" i="3"/>
  <c r="F33" i="3"/>
  <c r="F30" i="3"/>
  <c r="F29" i="3"/>
  <c r="F123" i="3"/>
  <c r="F121" i="3"/>
  <c r="F99" i="3"/>
  <c r="F92" i="3"/>
  <c r="F68" i="3"/>
  <c r="F49" i="3"/>
  <c r="F26" i="3"/>
  <c r="F19" i="3"/>
  <c r="F7" i="3"/>
  <c r="F11" i="3"/>
  <c r="F12" i="3"/>
  <c r="F10" i="3"/>
  <c r="F9" i="3"/>
  <c r="F8" i="3"/>
  <c r="F6" i="3"/>
  <c r="F5" i="3"/>
  <c r="B135" i="3" l="1"/>
  <c r="C34" i="2" s="1"/>
  <c r="D34" i="2" s="1"/>
  <c r="B132" i="3"/>
  <c r="C31" i="2" s="1"/>
  <c r="D31" i="2" s="1"/>
  <c r="B131" i="3"/>
  <c r="C30" i="2" s="1"/>
  <c r="D30" i="2" s="1"/>
  <c r="B130" i="3"/>
  <c r="C29" i="2" s="1"/>
  <c r="D29" i="2" s="1"/>
  <c r="B128" i="3"/>
  <c r="C27" i="2" s="1"/>
  <c r="D27" i="2" s="1"/>
  <c r="B129" i="3"/>
  <c r="C28" i="2" s="1"/>
  <c r="D28" i="2" s="1"/>
  <c r="B126" i="3"/>
  <c r="C25" i="2" s="1"/>
  <c r="D25" i="2" s="1"/>
  <c r="B133" i="3"/>
  <c r="C32" i="2" s="1"/>
  <c r="D32" i="2" s="1"/>
  <c r="B134" i="3"/>
  <c r="C33" i="2" s="1"/>
  <c r="D33" i="2" s="1"/>
  <c r="B127" i="3"/>
  <c r="C26" i="2" s="1"/>
  <c r="D26" i="2" s="1"/>
  <c r="B125" i="3"/>
  <c r="C24" i="2" l="1"/>
  <c r="D24" i="2" s="1"/>
  <c r="B137" i="3"/>
  <c r="C37" i="2" s="1"/>
  <c r="C38" i="2" s="1"/>
</calcChain>
</file>

<file path=xl/sharedStrings.xml><?xml version="1.0" encoding="utf-8"?>
<sst xmlns="http://schemas.openxmlformats.org/spreadsheetml/2006/main" count="521" uniqueCount="401">
  <si>
    <t>AI Governance Questionnaire</t>
  </si>
  <si>
    <t>Vendor Contact</t>
  </si>
  <si>
    <t>Texas Responsible AI Governance Act (TRAIGA) Compliance - v2</t>
  </si>
  <si>
    <t>Representative Name:</t>
  </si>
  <si>
    <t>DATE: February 12, 2026 | TOTAL QUESTIONS: 37</t>
  </si>
  <si>
    <t>Contact Phone:</t>
  </si>
  <si>
    <t>Email:</t>
  </si>
  <si>
    <t>INSTRUCTIONS FOR VENDORS</t>
  </si>
  <si>
    <t>This questionnaire assesses AI system compliance with the Texas Responsible AI Governance Act (TRAIGA).</t>
  </si>
  <si>
    <t>RESPONSE REQUIREMENTS:</t>
  </si>
  <si>
    <t>• Answer ALL questions completely</t>
  </si>
  <si>
    <t>• Provide attachments where requested</t>
  </si>
  <si>
    <t>• Questions with RED BACKGROUND are NON-NEGOTIABLE compliance requirements</t>
  </si>
  <si>
    <t>COLOR CODING:</t>
  </si>
  <si>
    <t>• RED BACKGROUND = Non-negotiable critical requirement</t>
  </si>
  <si>
    <t>• YELLOW BACKGROUND = Important requirement</t>
  </si>
  <si>
    <t>• WHITE BACKGROUND = Standard requirement</t>
  </si>
  <si>
    <t>PRODUCT OVERVIEW &amp; AI RISK ASSESSMENT</t>
  </si>
  <si>
    <t>Texas Responsible AI Governance Act (TRAIGA) Compliance — Version 2.0</t>
  </si>
  <si>
    <t>SECTION A — VENDOR &amp; PRODUCT IDENTIFICATION</t>
  </si>
  <si>
    <t>Vendor Name</t>
  </si>
  <si>
    <t>Sample Vendor Name</t>
  </si>
  <si>
    <t>Product / Solution Name</t>
  </si>
  <si>
    <t>Sample Solution Name</t>
  </si>
  <si>
    <t>Assessment Date</t>
  </si>
  <si>
    <t>Texas Deployment Confirmation</t>
  </si>
  <si>
    <t>Confirm whether the system(s) are developed, deployed, or used in Texas or by Texas residents.</t>
  </si>
  <si>
    <t>Expected Data Classification</t>
  </si>
  <si>
    <t>Restricted</t>
  </si>
  <si>
    <t>Public</t>
  </si>
  <si>
    <t>SECTION B — PRODUCT DESCRIPTION</t>
  </si>
  <si>
    <t>Internal</t>
  </si>
  <si>
    <t>Product Overview</t>
  </si>
  <si>
    <t>AI Components</t>
  </si>
  <si>
    <t>AI Functions Subject to TRAIGA</t>
  </si>
  <si>
    <t>Describe what the product does, its core value proposition, and how it operates.
Include:
• Primary function
• How AI is used
• End-user workflow
• Key differentiators</t>
  </si>
  <si>
    <t>List and describe each AI/ML component:
• Component name
• Technology type (ASR, NLP, LLM, CV, etc.)
• Function within the system
• Data inputs/outputs
• Proprietary vs. third-party</t>
  </si>
  <si>
    <t>Identify which AI functions are subject to TRAIGA:
• Functions used in connection with health care, employment, credit, housing, or education
• Disclosure requirements triggered
• Potential prohibitions (bias, manipulation, social scoring)
• Biometric data considerations</t>
  </si>
  <si>
    <t>SECTION C — DEPLOYMENT &amp; ENVIRONMENT</t>
  </si>
  <si>
    <t>Deployment Model</t>
  </si>
  <si>
    <t>Deployment Description</t>
  </si>
  <si>
    <t>Environment / Hosting</t>
  </si>
  <si>
    <t>Environment Details</t>
  </si>
  <si>
    <t>Cloud SaaS / On-Premise / Hybrid / Other
Describe integration points (EHR, APIs, SSO, etc.)</t>
  </si>
  <si>
    <t>Describe deployment architecture:
• Integration method
• Epic/EHR connectivity
• Mobile / web / desktop
• Custom configuration required</t>
  </si>
  <si>
    <t>Cloud Platform
Compliance Certs
Security Framework</t>
  </si>
  <si>
    <t>Describe hosting environment:
• Cloud platform (AWS/GCP/Azure)
• Security certifications (SOC 2, HITRUST, FedRAMP)
• Data residency
• Network requirements
• End-user device requirements</t>
  </si>
  <si>
    <r>
      <t xml:space="preserve">SECTION D — TECHNICAL RISK ASSESSMENT SUMMARY </t>
    </r>
    <r>
      <rPr>
        <b/>
        <sz val="12"/>
        <color rgb="FFFF0000"/>
        <rFont val="Calibri"/>
        <family val="2"/>
      </rPr>
      <t xml:space="preserve"> </t>
    </r>
    <r>
      <rPr>
        <b/>
        <sz val="12"/>
        <color rgb="FFFFC000"/>
        <rFont val="Calibri"/>
        <family val="2"/>
      </rPr>
      <t>(JPS Internal Use Only)</t>
    </r>
  </si>
  <si>
    <t>Risk Category</t>
  </si>
  <si>
    <t>Average Score</t>
  </si>
  <si>
    <t>Risk Level</t>
  </si>
  <si>
    <t>AI Model - Bias</t>
  </si>
  <si>
    <t>AI Model - Accuracy</t>
  </si>
  <si>
    <t>AI Model - Scope</t>
  </si>
  <si>
    <t>AI Model - Outdated Information</t>
  </si>
  <si>
    <t>AI Model - Explainability</t>
  </si>
  <si>
    <t>AI Model - Process</t>
  </si>
  <si>
    <t>AI Model - Lifecycle Risk</t>
  </si>
  <si>
    <t>AI Model - Data Dependency Risk</t>
  </si>
  <si>
    <t>AI Model - Human-AI Interaction Risk</t>
  </si>
  <si>
    <t>AI Model - Operational Risk</t>
  </si>
  <si>
    <t>AI Model - Adaptability &amp; Transferability Risk</t>
  </si>
  <si>
    <t>OVERALL TECHNICAL RISK</t>
  </si>
  <si>
    <t>Combined Risk Score:</t>
  </si>
  <si>
    <t>Risk Classification:</t>
  </si>
  <si>
    <t>Section 1: Integrations &amp; Deployment</t>
  </si>
  <si>
    <t>Q#</t>
  </si>
  <si>
    <t>Question</t>
  </si>
  <si>
    <t>Question (Y/N)</t>
  </si>
  <si>
    <t>Response (How / What)</t>
  </si>
  <si>
    <t>Attachments (Y/N)</t>
  </si>
  <si>
    <t>Interpretation</t>
  </si>
  <si>
    <t>Describe your solution’s customization and integration model, including: (1) whether customization is performed internally or by third parties; (2) any technical dependencies on external components, frameworks, or services not controlled by your organization; and (3) the intellectual property ownership and licensing terms for all customization code developed for this engagement.</t>
  </si>
  <si>
    <t>No</t>
  </si>
  <si>
    <t>Describe your implementation and post-implementation support model, including: (1) the party responsible for implementation services; (2) the knowledge transfer and documentation process; (3) support structure, service level agreements (SLAs), and escalation pathways; and (4) required maintenance activities, updates, and client responsibilities.</t>
  </si>
  <si>
    <t>Section 2: Data Management, Security &amp; Privacy</t>
  </si>
  <si>
    <t>2.1</t>
  </si>
  <si>
    <t xml:space="preserve">How is data collected, stored and protected? </t>
  </si>
  <si>
    <t>Yes</t>
  </si>
  <si>
    <t>2.2</t>
  </si>
  <si>
    <t>Does the AI system capture, process, or store biometric data? If yes: Provide documentation of informed consent procedures, retention schedules, and secure deletion processes (Sec. 503.001 &amp; Sec. 552.054).</t>
  </si>
  <si>
    <t>2.3</t>
  </si>
  <si>
    <t>What specific testing has been performed to ensure the model's output cannot be reverse-engineered to infer or leak sensitive PII/PHI from its training dataset?</t>
  </si>
  <si>
    <t>2.4</t>
  </si>
  <si>
    <t>Can the vendor provide contractual guarantees that JPS's data will not be used to train the system(s) or stored for training other system(s) without explicit consent?</t>
  </si>
  <si>
    <t>2.5</t>
  </si>
  <si>
    <t>Provide full data protection assessment reports, including compliance with Chapters 541 (Consumer Data Protection) and 521 (Unauthorized Use of Identifying Information).</t>
  </si>
  <si>
    <t>2.6</t>
  </si>
  <si>
    <t>Describe breach notification protocols and provide historical compliance evidence as applicable.</t>
  </si>
  <si>
    <t>2.7</t>
  </si>
  <si>
    <t>If your solution performs data de-identification of sensitive data (e.g., PHI/PII), provide a detailed description of the methodology used, measurable performance benchmarks, and the validation and testing processes used to ensure effectiveness and prevent re-identification risk.</t>
  </si>
  <si>
    <t>Section 3: Prohibited Uses &amp; Risk Mitigation</t>
  </si>
  <si>
    <t>Confirm the system is not designed to</t>
  </si>
  <si>
    <t>Discriminate against protected classes (Sec. 552.056).</t>
  </si>
  <si>
    <t>Manipulate behavior to incite self-harm or criminal activity (Sec. 552.052).</t>
  </si>
  <si>
    <t>Conduct social scoring or assign social scores (Sec. 552.053).</t>
  </si>
  <si>
    <t>Infringe constitutional rights (Sec. 552.055).</t>
  </si>
  <si>
    <t>Describe the remediation process when bias and/or data drift is discovered.</t>
  </si>
  <si>
    <t xml:space="preserve">Are fairness audits conducted regularly? </t>
  </si>
  <si>
    <t>Has the system undergone third-party penetration testing or red teaming specifically for adversarial machine learning risks, such as prompt injection (for GenAI) or data integrity attacks?</t>
  </si>
  <si>
    <t>How are the definitions of protected classes used in your fairness audits aligned with Texas state and federal non-discrimination statutes?</t>
  </si>
  <si>
    <t>Section 4: Transparency, Model Cards &amp; Disclosure</t>
  </si>
  <si>
    <t>Intepretattion</t>
  </si>
  <si>
    <t>4.1</t>
  </si>
  <si>
    <t>Provide a model card for each AI system containing:
Purpose/use/scope</t>
  </si>
  <si>
    <t>4.2</t>
  </si>
  <si>
    <t>Does the Model Card (or equivalent documentation) include an explicit assessment of the system's risk of generating 'hallucinations' or fabricating non-factual information (Generative AI specific)? Please provide data card.</t>
  </si>
  <si>
    <t>4.3</t>
  </si>
  <si>
    <t>Describe how end-users are informed of AI interactions, including placement, timing, and language of disclosures.</t>
  </si>
  <si>
    <t>4.4</t>
  </si>
  <si>
    <t>Provide examples of notifications, disclaimers, and public-facing transparency materials.</t>
  </si>
  <si>
    <t>4.5</t>
  </si>
  <si>
    <t>Describe the formalized process by which an end-user can appeal or seek redress for an adverse decision made or influenced by the AI system.</t>
  </si>
  <si>
    <t>4.6</t>
  </si>
  <si>
    <t>Confirm disclosures are clear, conspicuous, and free from manipulative design (dark patterns).</t>
  </si>
  <si>
    <t>4.7</t>
  </si>
  <si>
    <t>Known biases and mitigation measures.</t>
  </si>
  <si>
    <t>4.8</t>
  </si>
  <si>
    <t>Training data sources, description, and known limitations.</t>
  </si>
  <si>
    <t>4.9</t>
  </si>
  <si>
    <t>Performance metrics, accuracy, error rates, and failure modes.</t>
  </si>
  <si>
    <t>Section 5: Regulatory Compliance &amp; Oversight</t>
  </si>
  <si>
    <t>Response (How /What)</t>
  </si>
  <si>
    <t>Interpretations</t>
  </si>
  <si>
    <t>5.1</t>
  </si>
  <si>
    <t>Document participation in Texas AI regulatory sandbox (if applicable), DIR approvals, and provide records of cooperation with oversight audits, reporting obligations, and Artificial Intelligence Council inquiries.</t>
  </si>
  <si>
    <t>5.2</t>
  </si>
  <si>
    <t>Does the vendor provide indemnification and hold harmless guarantees against fines, penalties, or lawsuits that arise directly from the vendor's documented non-compliance with the Texas Responsible AI Governance Act (TRAIGA)?</t>
  </si>
  <si>
    <t>5.3</t>
  </si>
  <si>
    <t>What is the formal, auditable process for re-assessing model compliance (including bias and safety checks) before every new version or update is deployed into the production environment?</t>
  </si>
  <si>
    <t>5.4</t>
  </si>
  <si>
    <t>Note any specific AI certifications and provide information outlining how your organization stays updated with evolving AI regulations.</t>
  </si>
  <si>
    <t>Section 6: Ethical Governance &amp; Monitoring</t>
  </si>
  <si>
    <t>Response</t>
  </si>
  <si>
    <t>Attachments(Y/N)</t>
  </si>
  <si>
    <t>6.1</t>
  </si>
  <si>
    <t xml:space="preserve">Does your organization follow any ethical AI frameworks? </t>
  </si>
  <si>
    <t>6.2</t>
  </si>
  <si>
    <t xml:space="preserve">Is there an internal ethics committee overseeing AI projects? </t>
  </si>
  <si>
    <t>6.3</t>
  </si>
  <si>
    <t>What process is in place for ongoing quality monitoring of the AI tool's performance once deployed, including a schedule for regular validation and testing?</t>
  </si>
  <si>
    <t>6.4</t>
  </si>
  <si>
    <t>What data is logged regarding human overrides of AI recommendations (e.g., original AI score, human's final decision, reason for override), and is this log analyzed for emerging bias against specific user groups?</t>
  </si>
  <si>
    <t>What is the process for reporting adverse events or ongoing errors locally, and how are these issues effectively communicated back to the vendor?</t>
  </si>
  <si>
    <t>Is regular auditing or evaluation conducted in relation to the system, and what measures are in place to take corrective or other action based on the auditing's findings?</t>
  </si>
  <si>
    <t>ARTIFACT CHECKLIST</t>
  </si>
  <si>
    <t>Section</t>
  </si>
  <si>
    <t>Attachment</t>
  </si>
  <si>
    <t>Included (✓)</t>
  </si>
  <si>
    <t>Sec 1</t>
  </si>
  <si>
    <t>Architecture diagram</t>
  </si>
  <si>
    <t>✓</t>
  </si>
  <si>
    <t>Sec 2</t>
  </si>
  <si>
    <t>Data flow diagram</t>
  </si>
  <si>
    <t>X</t>
  </si>
  <si>
    <t>Security documentation</t>
  </si>
  <si>
    <t>Testing reports</t>
  </si>
  <si>
    <t>Contract language (training)</t>
  </si>
  <si>
    <t>Compliance reports</t>
  </si>
  <si>
    <t>Sec 3</t>
  </si>
  <si>
    <t>Bias methodology</t>
  </si>
  <si>
    <t>Fairness audits</t>
  </si>
  <si>
    <t>Pen test reports</t>
  </si>
  <si>
    <t>Sec 4</t>
  </si>
  <si>
    <t>Model card - REQUIRED</t>
  </si>
  <si>
    <t>User disclosure examples</t>
  </si>
  <si>
    <t>Sec 5</t>
  </si>
  <si>
    <t>TX certifications</t>
  </si>
  <si>
    <t>Indemnification language</t>
  </si>
  <si>
    <t>Sec 6</t>
  </si>
  <si>
    <t>Monitoring plan</t>
  </si>
  <si>
    <t>Override logging spec</t>
  </si>
  <si>
    <t>Healtcare System References</t>
  </si>
  <si>
    <t>Review Status</t>
  </si>
  <si>
    <t>Revew Rating</t>
  </si>
  <si>
    <t xml:space="preserve">Completed </t>
  </si>
  <si>
    <t>Positive</t>
  </si>
  <si>
    <t>Requested</t>
  </si>
  <si>
    <t>Negative</t>
  </si>
  <si>
    <t>BUSINESS USE CASE REVIEW</t>
  </si>
  <si>
    <t>Completed by: Analyst / Business Owner  |  Purpose: Assess business value, readiness, and fit prior to AI procurement approval</t>
  </si>
  <si>
    <t>SCORING KEY:  1 = Satisfied  |  2 = Mostly Satisfied  |  3 = Some Concerns  |  4 = Not Acceptable  |  N/A = Not Applicable</t>
  </si>
  <si>
    <t>Category</t>
  </si>
  <si>
    <t>Score</t>
  </si>
  <si>
    <t>Notes</t>
  </si>
  <si>
    <t>CATEGORY 1: BUSINESS OUTCOMES &amp; VALUE</t>
  </si>
  <si>
    <t>1.1</t>
  </si>
  <si>
    <t>Business Outcomes</t>
  </si>
  <si>
    <t>How will the AI solution deliver on expected business outcomes?</t>
  </si>
  <si>
    <t>Satisfied</t>
  </si>
  <si>
    <t>1.2</t>
  </si>
  <si>
    <t>Is the vendor able to explain how the capabilities deliver the expected outcomes?</t>
  </si>
  <si>
    <t>Mostly Satisfied</t>
  </si>
  <si>
    <t>1.3</t>
  </si>
  <si>
    <t>Are there similar use cases in the same industry that have been successfully solved with this solution?</t>
  </si>
  <si>
    <t>Some Concerns</t>
  </si>
  <si>
    <t>1.4</t>
  </si>
  <si>
    <t>What level of guarantees does the solution provider offer on delivered outcomes?</t>
  </si>
  <si>
    <t>Not Acceptable</t>
  </si>
  <si>
    <t>CATEGORY 2: CUSTOM DEVELOPMENT &amp; THIRD-PARTY DEPENDENCY</t>
  </si>
  <si>
    <t>N/A</t>
  </si>
  <si>
    <t>Custom Development</t>
  </si>
  <si>
    <t>Does the AI solution require custom development?</t>
  </si>
  <si>
    <t>Does the organization have teams with the relevant skill sets to customize the AI solution?</t>
  </si>
  <si>
    <t>Does the third party have the relevant skill sets to customize the solution?</t>
  </si>
  <si>
    <t>Does the third-party solution provider customize the solution using other third-party components they do not control?</t>
  </si>
  <si>
    <t>Does the customization cost outweigh the downsides of doing customization in the first place?</t>
  </si>
  <si>
    <t>Does the solution require long-term maintenance? If so, by whom?</t>
  </si>
  <si>
    <t>How is the dependency on the third-party managed? What happens if the third-party is acquired or exits the market?</t>
  </si>
  <si>
    <t>2.8</t>
  </si>
  <si>
    <t>Who owns the intellectual property (IP) of the customization code?</t>
  </si>
  <si>
    <t>CATEGORY 3: IMPLEMENTATION &amp; SUPPORT</t>
  </si>
  <si>
    <t>3.1</t>
  </si>
  <si>
    <t>Implementation</t>
  </si>
  <si>
    <t>Does the AI solution vendor also implement the solution, or is a separate partner required?</t>
  </si>
  <si>
    <t>3.2</t>
  </si>
  <si>
    <t>Does a different vendor perform the implementation? If so, who?</t>
  </si>
  <si>
    <t>3.3</t>
  </si>
  <si>
    <t>Can the organization work with any approved partner, or is it restricted to vendor-designated partners?</t>
  </si>
  <si>
    <t>3.4</t>
  </si>
  <si>
    <t>Is there a defined process for knowledge transfer after implementation?</t>
  </si>
  <si>
    <t>3.5</t>
  </si>
  <si>
    <t>What are the terms for support during and after implementation (SLAs, response times, escalation)?</t>
  </si>
  <si>
    <t>3.6</t>
  </si>
  <si>
    <t>How is ownership and accountability of the implementation project defined?</t>
  </si>
  <si>
    <t>CATEGORY 4: SCALABILITY &amp; COST</t>
  </si>
  <si>
    <t>Scalability &amp; Cost</t>
  </si>
  <si>
    <t>Does the solution scale up or down in response to changes in demand?</t>
  </si>
  <si>
    <t>Does the solution have caching capabilities to reduce inference cost at scale?</t>
  </si>
  <si>
    <t>Does the cost of the solution increase linearly as usage increases?</t>
  </si>
  <si>
    <t>Is there a tiered pricing model that makes the solution more affordable at higher usage volumes?</t>
  </si>
  <si>
    <t>CATEGORY 5: CHANGE MANAGEMENT &amp; ADOPTION</t>
  </si>
  <si>
    <t>Change Management</t>
  </si>
  <si>
    <t>Is the AI solution easy to use without expert guidance?</t>
  </si>
  <si>
    <t>Will the solution replace any tools or workflows that users are already familiar with?</t>
  </si>
  <si>
    <t>Is the solution improving key workflows in the organization? How is this measured?</t>
  </si>
  <si>
    <t>Would further training or change management support improve adoption of the solution?</t>
  </si>
  <si>
    <t>CATEGORY 6: VENDOR ROADMAP &amp; INNOVATION</t>
  </si>
  <si>
    <t>Vendor Roadmap</t>
  </si>
  <si>
    <t>Does the vendor's product roadmap align with the organization's long-term AI strategy?</t>
  </si>
  <si>
    <t>How frequently does the vendor release updates, enhancements, or new features?</t>
  </si>
  <si>
    <t>How does the vendor incorporate customer feedback into its roadmap?</t>
  </si>
  <si>
    <t>SUMMARY SCORECARD</t>
  </si>
  <si>
    <t>Avg Score</t>
  </si>
  <si>
    <t>Rating</t>
  </si>
  <si>
    <t>1=Satisfied</t>
  </si>
  <si>
    <t>3=Concerns</t>
  </si>
  <si>
    <t>4=Not Acceptable</t>
  </si>
  <si>
    <t>OVERALL SCORE</t>
  </si>
  <si>
    <t>Scale:  1.0–1.5 = Satisfactory  |  1.5–2.5 = Mostly Satisfactory  |  2.5–3.5 = Concerns  |  3.5–4.0 = Not Acceptable</t>
  </si>
  <si>
    <t>TECHNICAL RISK ASSESSMENT</t>
  </si>
  <si>
    <t>Select Response</t>
  </si>
  <si>
    <t>Weighting</t>
  </si>
  <si>
    <t>Comments</t>
  </si>
  <si>
    <t>Selections</t>
  </si>
  <si>
    <t>Has the model been assessed for bias across demographic groups?</t>
  </si>
  <si>
    <t>Strongly Agree</t>
  </si>
  <si>
    <t>Very High</t>
  </si>
  <si>
    <t>Very Often</t>
  </si>
  <si>
    <t>The process for re-evaluating bias as data distributions shift is well-defined.</t>
  </si>
  <si>
    <t>Agree</t>
  </si>
  <si>
    <t>High</t>
  </si>
  <si>
    <t>Often</t>
  </si>
  <si>
    <t>If synthetic data has been used to balance the dataset, was it assessed for bias?</t>
  </si>
  <si>
    <t>Not Applicable</t>
  </si>
  <si>
    <t>Strongly Disagree</t>
  </si>
  <si>
    <t>Moderate</t>
  </si>
  <si>
    <t>Sometimes</t>
  </si>
  <si>
    <t>What is the risk level associated with exclusions in the data that could lead to biased outcomes?</t>
  </si>
  <si>
    <t>Disagree</t>
  </si>
  <si>
    <t>Low</t>
  </si>
  <si>
    <t>Rarley</t>
  </si>
  <si>
    <t>Has the model been evaluated for proxy variables that may unintentionally encode bias?</t>
  </si>
  <si>
    <t>Neither Agree Nor Disagree</t>
  </si>
  <si>
    <t>Very Low</t>
  </si>
  <si>
    <t>Very Rarley</t>
  </si>
  <si>
    <t>Is bias monitored as the model is retrained?</t>
  </si>
  <si>
    <t>Is there a process for users to report observed bias?</t>
  </si>
  <si>
    <t>What is the risk level of operating without a clearly defined threshold for acceptable bias levels?</t>
  </si>
  <si>
    <r>
      <t xml:space="preserve">Has the model undergone </t>
    </r>
    <r>
      <rPr>
        <b/>
        <sz val="11"/>
        <color theme="1"/>
        <rFont val="Calibri"/>
        <family val="2"/>
        <scheme val="minor"/>
      </rPr>
      <t>internal</t>
    </r>
    <r>
      <rPr>
        <sz val="11"/>
        <color theme="1"/>
        <rFont val="Calibri"/>
        <family val="2"/>
        <scheme val="minor"/>
      </rPr>
      <t xml:space="preserve"> testing to assess output accuracy?</t>
    </r>
  </si>
  <si>
    <r>
      <t xml:space="preserve">Has the model undergone </t>
    </r>
    <r>
      <rPr>
        <b/>
        <sz val="11"/>
        <color theme="1"/>
        <rFont val="Calibri"/>
        <family val="2"/>
        <scheme val="minor"/>
      </rPr>
      <t>external</t>
    </r>
    <r>
      <rPr>
        <sz val="11"/>
        <color theme="1"/>
        <rFont val="Calibri"/>
        <family val="2"/>
        <scheme val="minor"/>
      </rPr>
      <t xml:space="preserve"> testing to assess output accuracy?</t>
    </r>
  </si>
  <si>
    <t>Has the model's error rate been benchmarked against acceptable thresholds?</t>
  </si>
  <si>
    <t>Are automated checks in place for incorrect outputs?</t>
  </si>
  <si>
    <t>Is there a process for users to report suspected errors?</t>
  </si>
  <si>
    <t>How often are reported errors reviewed by qualified personnel?</t>
  </si>
  <si>
    <t>Has the model been assessed for overfitting to its initial training dataset?</t>
  </si>
  <si>
    <t>How often is retraining triggered by accuracy reduction?</t>
  </si>
  <si>
    <t>What is the risk level associated with known exclusions in the data that could lead to inaccurate outputs?</t>
  </si>
  <si>
    <t>How often does the model produce out of scope responses to user input?</t>
  </si>
  <si>
    <t>The model consistently produces outputs that are relevant to the input it receives.</t>
  </si>
  <si>
    <t>The model's intended scope is clearly defined and communicated to users.</t>
  </si>
  <si>
    <t>Are input validation mechanisms in place to prevent scope violations?</t>
  </si>
  <si>
    <t>Are post-processing steps in place to catch inappropriate responses?</t>
  </si>
  <si>
    <t>Are escalation protocols in place for outputs that are out of scope?</t>
  </si>
  <si>
    <t>Scope-related risks are actively discussed during model governance stages.</t>
  </si>
  <si>
    <t>Are fallback mechanisms in place when the model cannot respond within scope?</t>
  </si>
  <si>
    <t>Is the model's knowledge cutoff date provided to users during usage?</t>
  </si>
  <si>
    <t>Can users query the model's knowledge cutoff directly?</t>
  </si>
  <si>
    <t>Does the model rely on time-sensitive data sources?</t>
  </si>
  <si>
    <t>How often is the model retrained to account for updated data?</t>
  </si>
  <si>
    <t>Model updates are triggered by changes in business context.</t>
  </si>
  <si>
    <t>Is there a version control system for tracking model updates?</t>
  </si>
  <si>
    <t>Outdated information is flagged in the model's output.</t>
  </si>
  <si>
    <t>How often are outdated outputs reviewed post-deployment?</t>
  </si>
  <si>
    <t>Is there a feedback mechanism for users to report outdated information?</t>
  </si>
  <si>
    <t>The model's architecture is well documented.</t>
  </si>
  <si>
    <t>Are interpretability methods (e.g. SHAP, LIME) integrated into the model development process?</t>
  </si>
  <si>
    <t>The model's assumptions and limitations are clearly stated.</t>
  </si>
  <si>
    <t>The rationale for feature selection and model choice is documented.</t>
  </si>
  <si>
    <t>Does the model provide human-readable explanations for its outputs?</t>
  </si>
  <si>
    <t>Explanation outputs are tested for reliability.</t>
  </si>
  <si>
    <t>Explanations are accessible to non-technical users.</t>
  </si>
  <si>
    <t>Is explainability considered during model approval reviews?</t>
  </si>
  <si>
    <t>How often are explainability measures reviewed?</t>
  </si>
  <si>
    <t>Is there a process for escalating concerns about explainability?</t>
  </si>
  <si>
    <t>There is a defined threshold for acceptable levels of explainability for the model.</t>
  </si>
  <si>
    <t>Are system outputs reviewed to detect anomalies?</t>
  </si>
  <si>
    <t>Does the model interact with other systems that could amplify any errors?</t>
  </si>
  <si>
    <t>Safeguards are in place to prevent cascading failures from model errors.</t>
  </si>
  <si>
    <t>Is there a clear escalation path for users to report concerns about model behavior?</t>
  </si>
  <si>
    <t>How often is model process reviewed by a governance body?</t>
  </si>
  <si>
    <t>Mechanisms are in place to detect and respond to unexpected changes in model behavior over time.</t>
  </si>
  <si>
    <t>Model Lifecycle Risk</t>
  </si>
  <si>
    <t>The model development lifecycle is comprehensively documented.</t>
  </si>
  <si>
    <t>Key lifecycle milestones (e.g. training, validation) are reviewed.</t>
  </si>
  <si>
    <t>Is the model subject to cross-functional review before deployment?</t>
  </si>
  <si>
    <t>Is retraining based on performance degradation?</t>
  </si>
  <si>
    <t>Is model versioning tracked and auditable?</t>
  </si>
  <si>
    <t>How often are post-deployment performance metrics monitored?</t>
  </si>
  <si>
    <t>Is there a well defined process for retiring models?</t>
  </si>
  <si>
    <t>Changes to model hyperparameters are well documented.</t>
  </si>
  <si>
    <t>Is there a governance body responsible for overseeing model lifecycle decisions?</t>
  </si>
  <si>
    <t>Data Dependency Risk</t>
  </si>
  <si>
    <t>Is the model reliant on a small number of data sources for training?</t>
  </si>
  <si>
    <t>Has the model been assessed for sensitivity to changes in input data distribution?</t>
  </si>
  <si>
    <t>How often are upstream data pipelines monitored for data quality?</t>
  </si>
  <si>
    <t>Is there a process to validate third-party data sources used by the model?</t>
  </si>
  <si>
    <t>If synthetic or augmented data is used, has it been validated for data quality?</t>
  </si>
  <si>
    <t>Fallback mechanisms are in place if key data sources become unavailable.</t>
  </si>
  <si>
    <t>Is retraining triggered by changes in data quality?</t>
  </si>
  <si>
    <t>Is metadata about data sources tracked and documented?</t>
  </si>
  <si>
    <t>Is there a model registry in place?</t>
  </si>
  <si>
    <t>Is there a governance process for approving new data sources used in the model?</t>
  </si>
  <si>
    <t>Human-AI Interaction Risk</t>
  </si>
  <si>
    <t>Is the model designed for direct interaction with end users (e.g. a chatbot)?</t>
  </si>
  <si>
    <t>Users are sufficiently trained on how to interpret model outputs.</t>
  </si>
  <si>
    <t>Are confidence scores provided with model outputs?</t>
  </si>
  <si>
    <t>Can users easily override the model's decisions if it is embedded in a system?</t>
  </si>
  <si>
    <t>What is the risk level of user harm due to incorrect outputs?</t>
  </si>
  <si>
    <t>Are disclaimers provided to users interacting with the model?</t>
  </si>
  <si>
    <t>Is there a feedback mechanism for users to report concerning outputs?</t>
  </si>
  <si>
    <t>How often are outputs reviewed to assess user interaction patterns?</t>
  </si>
  <si>
    <t>User interfaces are designed to surface limitations of the model.</t>
  </si>
  <si>
    <t>Is human-in-the-loop oversight required for high-impact decisions?</t>
  </si>
  <si>
    <t>Operational Risk</t>
  </si>
  <si>
    <t>Is the model integrated into any critical business processes or systems?</t>
  </si>
  <si>
    <t>What is the risk level that model failure could disrupt critical business processes or systems?</t>
  </si>
  <si>
    <t>Are contingency plans in place for model downtime?</t>
  </si>
  <si>
    <t>How often is the model's performance monitored for operational impact?</t>
  </si>
  <si>
    <t>Are automated alerts in place for performance degradation?</t>
  </si>
  <si>
    <t>Is the model dependent on external APIs?</t>
  </si>
  <si>
    <t>Is there a documented escalation process for operational incidents involving the model?</t>
  </si>
  <si>
    <t>Are redundancies in place if the model fails?</t>
  </si>
  <si>
    <t>Safeguards are in place to prevent cascading failures from incorrect model outputs.</t>
  </si>
  <si>
    <t>Are operational dependencies documented and reviewed regularly?</t>
  </si>
  <si>
    <t>Adaptability &amp; Transferability Risk</t>
  </si>
  <si>
    <t>Has the model been tested for generalization across different domains?</t>
  </si>
  <si>
    <t>Is the model architecture designed to support transfer learning?</t>
  </si>
  <si>
    <t>Has the model been repurposed for tasks beyond its original design?</t>
  </si>
  <si>
    <t>How often are performance metrics tracked when the model is applied to new domains?</t>
  </si>
  <si>
    <t>How high is the risk of performance degradation when the model domain is transferred?</t>
  </si>
  <si>
    <t>Domain-specific limitations are documented when adapting the model.</t>
  </si>
  <si>
    <t>Controls are in place to prevent unintended behavior when the model is used outside its original scope.</t>
  </si>
  <si>
    <t>Are retraining or fine-tuning approaches defined for transfer learning scenarios?</t>
  </si>
  <si>
    <t>The model's transferability is assessed during initial design and planning stages.</t>
  </si>
  <si>
    <t>AI Model - Model Lifecycle Risk</t>
  </si>
  <si>
    <t>OVERALL TECHNICAL RISK SCORE</t>
  </si>
  <si>
    <t>FINAL APPROVAL DECISION</t>
  </si>
  <si>
    <t xml:space="preserve">LOW </t>
  </si>
  <si>
    <t>VENDOR INFORMATION</t>
  </si>
  <si>
    <t>APPROVE</t>
  </si>
  <si>
    <t>MEDIUM</t>
  </si>
  <si>
    <t>APPROVED - NO CONDITIONS</t>
  </si>
  <si>
    <t>Vendor Name:</t>
  </si>
  <si>
    <t>CONDITIONAL</t>
  </si>
  <si>
    <t>HIGH</t>
  </si>
  <si>
    <t>APPROVED WITH CONDITIONS</t>
  </si>
  <si>
    <t>Product/Solution:</t>
  </si>
  <si>
    <t>DENY</t>
  </si>
  <si>
    <t>CRITICAL</t>
  </si>
  <si>
    <t>DENIED - DOES NOT MEET REQUIREMENTS</t>
  </si>
  <si>
    <t>Intended Use Case:</t>
  </si>
  <si>
    <t>REVIEW SUMMARY</t>
  </si>
  <si>
    <t>Architectural Review Recommendation:</t>
  </si>
  <si>
    <t>AI Governance Board Recommendation:</t>
  </si>
  <si>
    <t>COMBINED RISK ASSESSMENT</t>
  </si>
  <si>
    <t>`</t>
  </si>
  <si>
    <t>Overall Security Risk:</t>
  </si>
  <si>
    <t>Overall Operational Risk:</t>
  </si>
  <si>
    <t>FINAL DECISION</t>
  </si>
  <si>
    <t>CONDITIONS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</si>
</sst>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b/>
      <sz val="16"/>
      <name val="Calibri"/>
      <family val="2"/>
    </font>
    <font>
      <b/>
      <sz val="12"/>
      <name val="Calibri"/>
      <family val="2"/>
    </font>
    <font>
      <b/>
      <sz val="14"/>
      <name val="Calibri"/>
      <family val="2"/>
    </font>
    <font>
      <b/>
      <sz val="11"/>
      <color rgb="FFFFFFFF"/>
      <name val="Calibri"/>
      <family val="2"/>
    </font>
    <font>
      <b/>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0"/>
      <name val="Calibri"/>
      <family val="2"/>
    </font>
    <font>
      <sz val="11"/>
      <name val="Calibri"/>
      <family val="2"/>
      <scheme val="minor"/>
    </font>
    <font>
      <b/>
      <sz val="14"/>
      <color rgb="FFFFFFFF"/>
      <name val="Calibri"/>
      <family val="2"/>
    </font>
    <font>
      <i/>
      <sz val="10"/>
      <name val="Calibri"/>
      <family val="2"/>
    </font>
    <font>
      <b/>
      <sz val="9"/>
      <name val="Calibri"/>
      <family val="2"/>
    </font>
    <font>
      <sz val="10"/>
      <name val="Calibri"/>
      <family val="2"/>
    </font>
    <font>
      <i/>
      <sz val="9"/>
      <name val="Calibri"/>
      <family val="2"/>
    </font>
    <font>
      <sz val="9"/>
      <name val="Calibri"/>
      <family val="2"/>
    </font>
    <font>
      <sz val="10"/>
      <color rgb="FF000000"/>
      <name val="Calibri"/>
      <family val="2"/>
      <scheme val="minor"/>
    </font>
    <font>
      <b/>
      <sz val="10"/>
      <name val="Calibri"/>
      <family val="2"/>
    </font>
    <font>
      <b/>
      <sz val="12"/>
      <color rgb="FFFFFFFF"/>
      <name val="Calibri"/>
      <family val="2"/>
    </font>
    <font>
      <sz val="12"/>
      <color theme="1"/>
      <name val="Calibri"/>
      <family val="2"/>
      <scheme val="minor"/>
    </font>
    <font>
      <i/>
      <sz val="11"/>
      <name val="Calibri"/>
      <family val="2"/>
    </font>
    <font>
      <b/>
      <sz val="16"/>
      <color rgb="FFFFFFFF"/>
      <name val="Calibri"/>
      <family val="2"/>
    </font>
    <font>
      <sz val="16"/>
      <color theme="1"/>
      <name val="Calibri"/>
      <family val="2"/>
      <scheme val="minor"/>
    </font>
    <font>
      <b/>
      <sz val="12"/>
      <color rgb="FFFF0000"/>
      <name val="Calibri"/>
      <family val="2"/>
    </font>
    <font>
      <b/>
      <sz val="12"/>
      <color rgb="FFFFC000"/>
      <name val="Calibri"/>
      <family val="2"/>
    </font>
    <font>
      <b/>
      <sz val="12"/>
      <color theme="1"/>
      <name val="Calibri"/>
      <family val="2"/>
      <scheme val="minor"/>
    </font>
    <font>
      <b/>
      <sz val="16"/>
      <color theme="0"/>
      <name val="Calibri"/>
      <family val="2"/>
    </font>
    <font>
      <b/>
      <sz val="11"/>
      <name val="Calibri"/>
      <family val="2"/>
      <scheme val="minor"/>
    </font>
    <font>
      <b/>
      <sz val="10"/>
      <color rgb="FFFFFFFF"/>
      <name val="Calibri"/>
      <family val="2"/>
    </font>
    <font>
      <i/>
      <sz val="9"/>
      <color rgb="FFFFFFFF"/>
      <name val="Calibri"/>
      <family val="2"/>
    </font>
    <font>
      <sz val="8"/>
      <name val="Calibri"/>
      <family val="2"/>
      <scheme val="minor"/>
    </font>
    <font>
      <b/>
      <sz val="11"/>
      <color theme="0"/>
      <name val="Calibri"/>
      <family val="2"/>
    </font>
    <font>
      <b/>
      <sz val="12"/>
      <color theme="0"/>
      <name val="Calibri"/>
      <family val="2"/>
    </font>
  </fonts>
  <fills count="26">
    <fill>
      <patternFill patternType="none"/>
    </fill>
    <fill>
      <patternFill patternType="gray125"/>
    </fill>
    <fill>
      <patternFill patternType="solid">
        <fgColor rgb="FFFFCCCC"/>
        <bgColor rgb="FFFFCCCC"/>
      </patternFill>
    </fill>
    <fill>
      <patternFill patternType="solid">
        <fgColor rgb="FFFFFFCC"/>
        <bgColor rgb="FFFFFFCC"/>
      </patternFill>
    </fill>
    <fill>
      <patternFill patternType="solid">
        <fgColor rgb="FFD9E1F2"/>
        <bgColor rgb="FFD9E1F2"/>
      </patternFill>
    </fill>
    <fill>
      <patternFill patternType="solid">
        <fgColor rgb="FF4472C4"/>
        <bgColor rgb="FF4472C4"/>
      </patternFill>
    </fill>
    <fill>
      <patternFill patternType="solid">
        <fgColor rgb="FFE2EFDA"/>
        <bgColor rgb="FFE2EFDA"/>
      </patternFill>
    </fill>
    <fill>
      <patternFill patternType="solid">
        <fgColor rgb="FFFFF2CC"/>
        <bgColor rgb="FFFFF2CC"/>
      </patternFill>
    </fill>
    <fill>
      <patternFill patternType="solid">
        <fgColor rgb="FFF2F2F2"/>
      </patternFill>
    </fill>
    <fill>
      <patternFill patternType="solid">
        <fgColor theme="1"/>
        <bgColor indexed="64"/>
      </patternFill>
    </fill>
    <fill>
      <patternFill patternType="solid">
        <fgColor rgb="FF4472C4"/>
      </patternFill>
    </fill>
    <fill>
      <patternFill patternType="solid">
        <fgColor rgb="FFD9E1F2"/>
      </patternFill>
    </fill>
    <fill>
      <patternFill patternType="solid">
        <fgColor rgb="FFEEF2FA"/>
      </patternFill>
    </fill>
    <fill>
      <patternFill patternType="solid">
        <fgColor rgb="FFE2EFDA"/>
      </patternFill>
    </fill>
    <fill>
      <patternFill patternType="solid">
        <fgColor rgb="FF00B050"/>
        <bgColor indexed="64"/>
      </patternFill>
    </fill>
    <fill>
      <patternFill patternType="solid">
        <fgColor rgb="FF0070C0"/>
        <bgColor rgb="FFE4DFEC"/>
      </patternFill>
    </fill>
    <fill>
      <patternFill patternType="solid">
        <fgColor rgb="FF0070C0"/>
        <bgColor indexed="64"/>
      </patternFill>
    </fill>
    <fill>
      <patternFill patternType="solid">
        <fgColor theme="3" tint="0.79998168889431442"/>
        <bgColor indexed="64"/>
      </patternFill>
    </fill>
    <fill>
      <patternFill patternType="solid">
        <fgColor rgb="FF002060"/>
        <bgColor indexed="64"/>
      </patternFill>
    </fill>
    <fill>
      <patternFill patternType="solid">
        <fgColor rgb="FF1F4E79"/>
      </patternFill>
    </fill>
    <fill>
      <patternFill patternType="solid">
        <fgColor rgb="FFFAFAFA"/>
      </patternFill>
    </fill>
    <fill>
      <patternFill patternType="solid">
        <fgColor rgb="FF375623"/>
      </patternFill>
    </fill>
    <fill>
      <patternFill patternType="solid">
        <fgColor rgb="FFF2F9EE"/>
      </patternFill>
    </fill>
    <fill>
      <patternFill patternType="solid">
        <fgColor rgb="FFFFFF00"/>
        <bgColor indexed="64"/>
      </patternFill>
    </fill>
    <fill>
      <patternFill patternType="solid">
        <fgColor rgb="FFFFFF00"/>
        <bgColor rgb="FFFFCCCC"/>
      </patternFill>
    </fill>
    <fill>
      <patternFill patternType="solid">
        <fgColor theme="4"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rgb="FF4472C4"/>
      </left>
      <right style="medium">
        <color rgb="FF4472C4"/>
      </right>
      <top style="medium">
        <color rgb="FF4472C4"/>
      </top>
      <bottom style="medium">
        <color rgb="FF4472C4"/>
      </bottom>
      <diagonal/>
    </border>
    <border>
      <left style="thin">
        <color rgb="FFBFBFBF"/>
      </left>
      <right style="thin">
        <color rgb="FFBFBFBF"/>
      </right>
      <top style="thin">
        <color rgb="FFBFBFBF"/>
      </top>
      <bottom style="thin">
        <color rgb="FFBFBFBF"/>
      </bottom>
      <diagonal/>
    </border>
    <border>
      <left style="medium">
        <color rgb="FF4472C4"/>
      </left>
      <right style="medium">
        <color rgb="FF4472C4"/>
      </right>
      <top/>
      <bottom style="medium">
        <color rgb="FF4472C4"/>
      </bottom>
      <diagonal/>
    </border>
    <border>
      <left style="medium">
        <color rgb="FF4472C4"/>
      </left>
      <right style="medium">
        <color rgb="FF4472C4"/>
      </right>
      <top style="medium">
        <color rgb="FF4472C4"/>
      </top>
      <bottom/>
      <diagonal/>
    </border>
    <border>
      <left style="medium">
        <color rgb="FF4472C4"/>
      </left>
      <right style="medium">
        <color rgb="FF4472C4"/>
      </right>
      <top/>
      <bottom/>
      <diagonal/>
    </border>
    <border>
      <left style="medium">
        <color rgb="FF4472C4"/>
      </left>
      <right/>
      <top/>
      <bottom/>
      <diagonal/>
    </border>
  </borders>
  <cellStyleXfs count="2">
    <xf numFmtId="0" fontId="0" fillId="0" borderId="0"/>
    <xf numFmtId="0" fontId="18" fillId="0" borderId="0"/>
  </cellStyleXfs>
  <cellXfs count="117">
    <xf numFmtId="0" fontId="0" fillId="0" borderId="0" xfId="0"/>
    <xf numFmtId="0" fontId="1" fillId="0" borderId="0" xfId="0" applyFont="1"/>
    <xf numFmtId="0" fontId="2" fillId="0" borderId="0" xfId="0" applyFont="1"/>
    <xf numFmtId="0" fontId="0" fillId="0" borderId="0" xfId="0" applyAlignment="1">
      <alignment horizontal="left" vertical="top" wrapText="1"/>
    </xf>
    <xf numFmtId="0" fontId="0" fillId="2" borderId="0" xfId="0" applyFill="1" applyAlignment="1">
      <alignment horizontal="left" vertical="top" wrapText="1"/>
    </xf>
    <xf numFmtId="0" fontId="0" fillId="3" borderId="0" xfId="0" applyFill="1" applyAlignment="1">
      <alignment horizontal="left" vertical="top" wrapText="1"/>
    </xf>
    <xf numFmtId="0" fontId="4" fillId="5" borderId="1" xfId="0" applyFont="1" applyFill="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2" borderId="1" xfId="0" applyFill="1" applyBorder="1" applyAlignment="1">
      <alignment horizontal="center" vertical="top" wrapText="1"/>
    </xf>
    <xf numFmtId="0" fontId="3" fillId="0" borderId="0" xfId="0" applyFont="1"/>
    <xf numFmtId="0" fontId="4" fillId="5" borderId="1" xfId="0" applyFont="1" applyFill="1" applyBorder="1"/>
    <xf numFmtId="0" fontId="0" fillId="0" borderId="1" xfId="0" applyBorder="1"/>
    <xf numFmtId="0" fontId="5" fillId="0" borderId="0" xfId="0" applyFont="1"/>
    <xf numFmtId="0" fontId="2" fillId="3" borderId="0" xfId="0" applyFont="1" applyFill="1"/>
    <xf numFmtId="0" fontId="0" fillId="6" borderId="0" xfId="0" applyFill="1"/>
    <xf numFmtId="2" fontId="0" fillId="6" borderId="0" xfId="0" applyNumberFormat="1" applyFill="1"/>
    <xf numFmtId="2" fontId="5" fillId="0" borderId="0" xfId="0" applyNumberFormat="1" applyFont="1"/>
    <xf numFmtId="0" fontId="7" fillId="0" borderId="0" xfId="0" applyFont="1" applyAlignment="1">
      <alignment horizontal="left" vertical="top" wrapText="1"/>
    </xf>
    <xf numFmtId="0" fontId="0" fillId="0" borderId="0" xfId="0" applyAlignment="1">
      <alignment horizontal="center" vertical="center"/>
    </xf>
    <xf numFmtId="0" fontId="4" fillId="5" borderId="1"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xf numFmtId="0" fontId="0" fillId="0" borderId="1" xfId="0" applyBorder="1" applyAlignment="1">
      <alignment horizontal="center" vertical="center"/>
    </xf>
    <xf numFmtId="0" fontId="7" fillId="0" borderId="0" xfId="0" applyFont="1"/>
    <xf numFmtId="0" fontId="0" fillId="0" borderId="0" xfId="0" applyAlignment="1">
      <alignment vertical="top"/>
    </xf>
    <xf numFmtId="0" fontId="21" fillId="0" borderId="0" xfId="0" applyFont="1"/>
    <xf numFmtId="0" fontId="22" fillId="11" borderId="0" xfId="0" applyFont="1" applyFill="1" applyAlignment="1">
      <alignment horizontal="center" vertical="center" wrapText="1"/>
    </xf>
    <xf numFmtId="0" fontId="20" fillId="5" borderId="1" xfId="0" applyFont="1" applyFill="1" applyBorder="1" applyAlignment="1">
      <alignment horizontal="center" vertical="top" wrapText="1"/>
    </xf>
    <xf numFmtId="0" fontId="21" fillId="0" borderId="0" xfId="0" applyFont="1" applyAlignment="1">
      <alignment vertical="top"/>
    </xf>
    <xf numFmtId="0" fontId="21" fillId="0" borderId="1" xfId="0" applyFont="1" applyBorder="1" applyAlignment="1">
      <alignment horizontal="left" vertical="top" wrapText="1"/>
    </xf>
    <xf numFmtId="2" fontId="27" fillId="14" borderId="1" xfId="0" applyNumberFormat="1" applyFont="1" applyFill="1" applyBorder="1" applyAlignment="1">
      <alignment horizontal="center" vertical="center" wrapText="1"/>
    </xf>
    <xf numFmtId="0" fontId="27" fillId="14" borderId="1" xfId="0" applyFont="1" applyFill="1" applyBorder="1" applyAlignment="1">
      <alignment horizontal="center" vertical="center" wrapText="1"/>
    </xf>
    <xf numFmtId="2" fontId="27" fillId="0" borderId="0" xfId="0" applyNumberFormat="1" applyFont="1"/>
    <xf numFmtId="0" fontId="27" fillId="0" borderId="0" xfId="0" applyFont="1" applyAlignment="1">
      <alignment horizontal="right"/>
    </xf>
    <xf numFmtId="0" fontId="19" fillId="11" borderId="1" xfId="0" applyFont="1" applyFill="1" applyBorder="1" applyAlignment="1">
      <alignment horizontal="center" vertical="top" wrapText="1"/>
    </xf>
    <xf numFmtId="0" fontId="19" fillId="12" borderId="1" xfId="0" applyFont="1" applyFill="1" applyBorder="1" applyAlignment="1">
      <alignment vertical="top" wrapText="1"/>
    </xf>
    <xf numFmtId="0" fontId="19" fillId="12" borderId="1" xfId="0" applyFont="1" applyFill="1" applyBorder="1" applyAlignment="1">
      <alignment horizontal="right" vertical="center" wrapText="1"/>
    </xf>
    <xf numFmtId="0" fontId="19" fillId="12" borderId="1" xfId="0" applyFont="1" applyFill="1" applyBorder="1" applyAlignment="1">
      <alignment horizontal="center" vertical="top" wrapText="1"/>
    </xf>
    <xf numFmtId="0" fontId="15" fillId="8" borderId="1" xfId="0" applyFont="1" applyFill="1" applyBorder="1" applyAlignment="1">
      <alignment horizontal="center" vertical="top" wrapText="1"/>
    </xf>
    <xf numFmtId="0" fontId="15" fillId="8" borderId="1" xfId="0" applyFont="1" applyFill="1" applyBorder="1" applyAlignment="1">
      <alignment horizontal="center" vertical="center" wrapText="1"/>
    </xf>
    <xf numFmtId="0" fontId="0" fillId="17" borderId="0" xfId="0" applyFill="1" applyAlignment="1">
      <alignment horizontal="center" vertical="center"/>
    </xf>
    <xf numFmtId="14" fontId="15" fillId="8" borderId="1" xfId="0" applyNumberFormat="1" applyFont="1" applyFill="1" applyBorder="1" applyAlignment="1">
      <alignment horizontal="center" vertical="center" wrapText="1"/>
    </xf>
    <xf numFmtId="0" fontId="6" fillId="18" borderId="0" xfId="0" applyFont="1" applyFill="1" applyAlignment="1">
      <alignment horizontal="center" vertical="center"/>
    </xf>
    <xf numFmtId="0" fontId="6" fillId="18" borderId="0" xfId="0" applyFont="1" applyFill="1"/>
    <xf numFmtId="0" fontId="29" fillId="0" borderId="0" xfId="0" applyFont="1"/>
    <xf numFmtId="0" fontId="30" fillId="10" borderId="2"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7" fillId="12" borderId="3" xfId="0" applyFont="1" applyFill="1" applyBorder="1" applyAlignment="1">
      <alignment horizontal="left" vertical="top" wrapText="1"/>
    </xf>
    <xf numFmtId="0" fontId="15" fillId="12" borderId="3" xfId="0" applyFont="1" applyFill="1" applyBorder="1" applyAlignment="1">
      <alignment horizontal="left" vertical="top" wrapText="1"/>
    </xf>
    <xf numFmtId="0" fontId="15" fillId="20" borderId="3" xfId="0" applyFont="1" applyFill="1" applyBorder="1" applyAlignment="1">
      <alignment horizontal="center" vertical="center" wrapText="1"/>
    </xf>
    <xf numFmtId="1" fontId="19" fillId="12" borderId="3" xfId="0" applyNumberFormat="1" applyFont="1" applyFill="1" applyBorder="1" applyAlignment="1">
      <alignment horizontal="center" vertical="center" wrapText="1"/>
    </xf>
    <xf numFmtId="0" fontId="16" fillId="20" borderId="3" xfId="0" applyFont="1" applyFill="1" applyBorder="1" applyAlignment="1">
      <alignment horizontal="left" vertical="top" wrapText="1"/>
    </xf>
    <xf numFmtId="0" fontId="14" fillId="20" borderId="3" xfId="0" applyFont="1" applyFill="1" applyBorder="1" applyAlignment="1">
      <alignment horizontal="center" vertical="center" wrapText="1"/>
    </xf>
    <xf numFmtId="0" fontId="17" fillId="20" borderId="3" xfId="0" applyFont="1" applyFill="1" applyBorder="1" applyAlignment="1">
      <alignment horizontal="left" vertical="top" wrapText="1"/>
    </xf>
    <xf numFmtId="0" fontId="15" fillId="20" borderId="3" xfId="0" applyFont="1" applyFill="1" applyBorder="1" applyAlignment="1">
      <alignment horizontal="left" vertical="top" wrapText="1"/>
    </xf>
    <xf numFmtId="1" fontId="19" fillId="20" borderId="3" xfId="0" applyNumberFormat="1"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9" fillId="8" borderId="3" xfId="0" applyFont="1" applyFill="1" applyBorder="1" applyAlignment="1">
      <alignment horizontal="left" vertical="top" wrapText="1"/>
    </xf>
    <xf numFmtId="164" fontId="5" fillId="20" borderId="3" xfId="0" applyNumberFormat="1" applyFont="1" applyFill="1" applyBorder="1" applyAlignment="1">
      <alignment horizontal="center" vertical="center" wrapText="1"/>
    </xf>
    <xf numFmtId="0" fontId="19" fillId="20" borderId="3" xfId="0" applyFont="1" applyFill="1" applyBorder="1" applyAlignment="1">
      <alignment horizontal="center" vertical="center" wrapText="1"/>
    </xf>
    <xf numFmtId="0" fontId="17" fillId="22" borderId="3" xfId="0" applyFont="1" applyFill="1" applyBorder="1" applyAlignment="1">
      <alignment horizontal="center" vertical="center" wrapText="1"/>
    </xf>
    <xf numFmtId="0" fontId="4" fillId="10" borderId="2" xfId="0" applyFont="1" applyFill="1" applyBorder="1" applyAlignment="1">
      <alignment horizontal="left" vertical="top" wrapText="1"/>
    </xf>
    <xf numFmtId="164" fontId="12" fillId="10" borderId="2" xfId="0" applyNumberFormat="1" applyFont="1" applyFill="1" applyBorder="1" applyAlignment="1">
      <alignment horizontal="center" vertical="center" wrapText="1"/>
    </xf>
    <xf numFmtId="0" fontId="0" fillId="0" borderId="0" xfId="0" applyAlignment="1">
      <alignment wrapText="1"/>
    </xf>
    <xf numFmtId="0" fontId="0" fillId="23" borderId="1" xfId="0" applyFill="1" applyBorder="1" applyAlignment="1">
      <alignment horizontal="center" vertical="top" wrapText="1"/>
    </xf>
    <xf numFmtId="0" fontId="0" fillId="0" borderId="1" xfId="0" applyBorder="1" applyAlignment="1">
      <alignment wrapText="1"/>
    </xf>
    <xf numFmtId="0" fontId="0" fillId="9" borderId="1" xfId="0" applyFill="1" applyBorder="1" applyAlignment="1">
      <alignment horizontal="left" vertical="top" wrapText="1"/>
    </xf>
    <xf numFmtId="0" fontId="0" fillId="0" borderId="1" xfId="0" applyBorder="1" applyAlignment="1">
      <alignment horizontal="left" vertical="top" wrapText="1" indent="1"/>
    </xf>
    <xf numFmtId="0" fontId="0" fillId="24" borderId="1" xfId="0" applyFill="1" applyBorder="1" applyAlignment="1">
      <alignment horizontal="center" vertical="top" wrapText="1"/>
    </xf>
    <xf numFmtId="0" fontId="7" fillId="0" borderId="1" xfId="0" applyFont="1" applyBorder="1" applyAlignment="1">
      <alignment horizontal="left" vertical="top" wrapText="1"/>
    </xf>
    <xf numFmtId="0" fontId="30" fillId="5" borderId="1" xfId="0" applyFont="1" applyFill="1" applyBorder="1" applyAlignment="1">
      <alignment horizontal="center" vertical="top" wrapText="1"/>
    </xf>
    <xf numFmtId="0" fontId="9" fillId="0" borderId="1" xfId="0" applyFont="1" applyBorder="1" applyAlignment="1">
      <alignment horizontal="left" vertical="top" wrapText="1"/>
    </xf>
    <xf numFmtId="0" fontId="9" fillId="0" borderId="0" xfId="0" applyFont="1"/>
    <xf numFmtId="0" fontId="8" fillId="16" borderId="0" xfId="0" applyFont="1" applyFill="1"/>
    <xf numFmtId="0" fontId="33" fillId="16" borderId="0" xfId="0" applyFont="1" applyFill="1"/>
    <xf numFmtId="0" fontId="6" fillId="16" borderId="0" xfId="0" applyFont="1" applyFill="1"/>
    <xf numFmtId="0" fontId="34" fillId="16" borderId="0" xfId="0" applyFont="1" applyFill="1"/>
    <xf numFmtId="0" fontId="0" fillId="0" borderId="0" xfId="0" applyAlignment="1">
      <alignment horizontal="left" vertical="top"/>
    </xf>
    <xf numFmtId="0" fontId="7" fillId="25" borderId="0" xfId="0" applyFont="1" applyFill="1"/>
    <xf numFmtId="14" fontId="7" fillId="25" borderId="0" xfId="0" applyNumberFormat="1" applyFont="1" applyFill="1" applyAlignment="1">
      <alignment horizontal="left" vertical="top" wrapText="1"/>
    </xf>
    <xf numFmtId="0" fontId="5" fillId="4" borderId="0" xfId="0" applyFont="1" applyFill="1"/>
    <xf numFmtId="0" fontId="28" fillId="15" borderId="0" xfId="0" applyFont="1" applyFill="1" applyAlignment="1">
      <alignment horizontal="center" vertical="top" wrapText="1"/>
    </xf>
    <xf numFmtId="0" fontId="8" fillId="16" borderId="0" xfId="0" applyFont="1" applyFill="1"/>
    <xf numFmtId="0" fontId="0" fillId="0" borderId="1" xfId="0" applyBorder="1" applyAlignment="1">
      <alignment horizontal="left" vertical="top" wrapText="1"/>
    </xf>
    <xf numFmtId="0" fontId="0" fillId="0" borderId="1" xfId="0" applyBorder="1"/>
    <xf numFmtId="0" fontId="6" fillId="18" borderId="0" xfId="0" applyFont="1" applyFill="1" applyAlignment="1">
      <alignment horizontal="center"/>
    </xf>
    <xf numFmtId="0" fontId="0" fillId="17" borderId="0" xfId="0" applyFill="1" applyAlignment="1">
      <alignment horizontal="center"/>
    </xf>
    <xf numFmtId="0" fontId="2" fillId="7" borderId="0" xfId="0" applyFont="1" applyFill="1"/>
    <xf numFmtId="0" fontId="21" fillId="0" borderId="0" xfId="0" applyFont="1"/>
    <xf numFmtId="0" fontId="23" fillId="10" borderId="0" xfId="0" applyFont="1" applyFill="1" applyAlignment="1">
      <alignment horizontal="center" vertical="center" wrapText="1"/>
    </xf>
    <xf numFmtId="0" fontId="24" fillId="0" borderId="0" xfId="0" applyFont="1"/>
    <xf numFmtId="0" fontId="22" fillId="11" borderId="0" xfId="0" applyFont="1" applyFill="1" applyAlignment="1">
      <alignment horizontal="center" vertical="center" wrapText="1"/>
    </xf>
    <xf numFmtId="0" fontId="0" fillId="0" borderId="0" xfId="0"/>
    <xf numFmtId="0" fontId="20" fillId="10" borderId="5" xfId="0" applyFont="1" applyFill="1" applyBorder="1" applyAlignment="1">
      <alignment horizontal="center" vertical="center" wrapText="1"/>
    </xf>
    <xf numFmtId="0" fontId="15" fillId="8" borderId="1" xfId="0" applyFont="1" applyFill="1" applyBorder="1" applyAlignment="1">
      <alignment horizontal="left" vertical="top" wrapText="1"/>
    </xf>
    <xf numFmtId="0" fontId="9" fillId="0" borderId="1" xfId="0" applyFont="1" applyBorder="1" applyAlignment="1">
      <alignment horizontal="left" vertical="top"/>
    </xf>
    <xf numFmtId="0" fontId="20" fillId="10" borderId="6" xfId="0" applyFont="1" applyFill="1" applyBorder="1" applyAlignment="1">
      <alignment horizontal="center" vertical="center" wrapText="1"/>
    </xf>
    <xf numFmtId="0" fontId="19" fillId="11" borderId="1" xfId="0" applyFont="1" applyFill="1" applyBorder="1" applyAlignment="1">
      <alignment horizontal="center" vertical="top" wrapText="1"/>
    </xf>
    <xf numFmtId="0" fontId="9" fillId="0" borderId="1" xfId="0" applyFont="1" applyBorder="1"/>
    <xf numFmtId="0" fontId="13" fillId="8" borderId="1" xfId="0" applyFont="1" applyFill="1" applyBorder="1" applyAlignment="1">
      <alignment vertical="top" wrapText="1"/>
    </xf>
    <xf numFmtId="0" fontId="9" fillId="0" borderId="1" xfId="0" applyFont="1" applyBorder="1" applyAlignment="1">
      <alignment vertical="top"/>
    </xf>
    <xf numFmtId="0" fontId="20" fillId="10" borderId="4" xfId="0" applyFont="1" applyFill="1" applyBorder="1" applyAlignment="1">
      <alignment horizontal="center" vertical="center" wrapText="1"/>
    </xf>
    <xf numFmtId="0" fontId="27" fillId="0" borderId="0" xfId="0" applyFont="1"/>
    <xf numFmtId="0" fontId="3" fillId="4" borderId="1" xfId="0" applyFont="1" applyFill="1" applyBorder="1" applyAlignment="1">
      <alignment horizontal="center" vertical="top" wrapText="1"/>
    </xf>
    <xf numFmtId="0" fontId="3" fillId="4" borderId="0" xfId="0" applyFont="1" applyFill="1" applyAlignment="1">
      <alignment horizontal="center" vertical="top" wrapText="1"/>
    </xf>
    <xf numFmtId="0" fontId="30" fillId="19" borderId="2" xfId="0" applyFont="1" applyFill="1" applyBorder="1" applyAlignment="1">
      <alignment horizontal="center" vertical="center" wrapText="1"/>
    </xf>
    <xf numFmtId="0" fontId="4" fillId="21" borderId="2" xfId="0" applyFont="1" applyFill="1" applyBorder="1" applyAlignment="1">
      <alignment horizontal="center" vertical="center" wrapText="1"/>
    </xf>
    <xf numFmtId="0" fontId="31" fillId="10" borderId="7" xfId="0" applyFont="1" applyFill="1" applyBorder="1" applyAlignment="1">
      <alignment horizontal="center" vertical="center" wrapText="1"/>
    </xf>
    <xf numFmtId="0" fontId="31" fillId="10" borderId="0" xfId="0" applyFont="1" applyFill="1" applyAlignment="1">
      <alignment horizontal="center" vertical="center" wrapText="1"/>
    </xf>
    <xf numFmtId="0" fontId="12" fillId="10" borderId="0" xfId="0" applyFont="1" applyFill="1" applyAlignment="1">
      <alignment horizontal="center" vertical="center" wrapText="1"/>
    </xf>
    <xf numFmtId="0" fontId="13" fillId="11" borderId="0" xfId="0" applyFont="1" applyFill="1" applyAlignment="1">
      <alignment horizontal="center" vertical="center" wrapText="1"/>
    </xf>
    <xf numFmtId="0" fontId="14" fillId="13" borderId="3" xfId="0" applyFont="1" applyFill="1" applyBorder="1" applyAlignment="1">
      <alignment horizontal="center" vertical="center" wrapText="1"/>
    </xf>
    <xf numFmtId="0" fontId="5" fillId="4" borderId="0" xfId="0" applyFont="1" applyFill="1" applyAlignment="1">
      <alignment horizontal="left" vertical="top" wrapText="1"/>
    </xf>
    <xf numFmtId="0" fontId="4" fillId="5" borderId="0" xfId="0" applyFont="1" applyFill="1" applyAlignment="1">
      <alignment horizontal="center" vertical="top" wrapText="1"/>
    </xf>
    <xf numFmtId="0" fontId="10" fillId="5" borderId="0" xfId="0" applyFont="1" applyFill="1" applyAlignment="1">
      <alignment horizontal="center" vertical="top" wrapText="1"/>
    </xf>
    <xf numFmtId="0" fontId="8" fillId="0" borderId="0" xfId="0" applyFont="1"/>
  </cellXfs>
  <cellStyles count="2">
    <cellStyle name="Normal" xfId="0" builtinId="0"/>
    <cellStyle name="Normal 2" xfId="1" xr:uid="{45EB797D-2F77-42C1-B805-6A10E1565B4B}"/>
  </cellStyles>
  <dxfs count="2">
    <dxf>
      <fill>
        <patternFill>
          <bgColor rgb="FF92D050"/>
        </patternFill>
      </fill>
    </dxf>
    <dxf>
      <fill>
        <patternFill>
          <bgColor rgb="FFFF0000"/>
        </patternFill>
      </fill>
    </dxf>
  </dxfs>
  <tableStyles count="0" defaultTableStyle="TableStyleMedium9"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22</xdr:row>
      <xdr:rowOff>9525</xdr:rowOff>
    </xdr:from>
    <xdr:to>
      <xdr:col>5</xdr:col>
      <xdr:colOff>2457450</xdr:colOff>
      <xdr:row>37</xdr:row>
      <xdr:rowOff>56765</xdr:rowOff>
    </xdr:to>
    <xdr:pic>
      <xdr:nvPicPr>
        <xdr:cNvPr id="8" name="Picture 7">
          <a:extLst>
            <a:ext uri="{FF2B5EF4-FFF2-40B4-BE49-F238E27FC236}">
              <a16:creationId xmlns:a16="http://schemas.microsoft.com/office/drawing/2014/main" id="{953003BF-C759-3E5B-9C52-59FD267B49EC}"/>
            </a:ext>
          </a:extLst>
        </xdr:cNvPr>
        <xdr:cNvPicPr>
          <a:picLocks noChangeAspect="1"/>
        </xdr:cNvPicPr>
      </xdr:nvPicPr>
      <xdr:blipFill>
        <a:blip xmlns:r="http://schemas.openxmlformats.org/officeDocument/2006/relationships" r:embed="rId1"/>
        <a:stretch>
          <a:fillRect/>
        </a:stretch>
      </xdr:blipFill>
      <xdr:spPr>
        <a:xfrm>
          <a:off x="10096500" y="4895850"/>
          <a:ext cx="5372100" cy="30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tabSelected="1" workbookViewId="0">
      <selection activeCell="A19" sqref="A19"/>
    </sheetView>
  </sheetViews>
  <sheetFormatPr defaultRowHeight="15" x14ac:dyDescent="0.25"/>
  <cols>
    <col min="1" max="1" width="100" customWidth="1"/>
    <col min="2" max="2" width="21.140625" bestFit="1" customWidth="1"/>
    <col min="3" max="3" width="11.5703125" customWidth="1"/>
    <col min="4" max="4" width="10.28515625" customWidth="1"/>
    <col min="5" max="5" width="11.28515625" customWidth="1"/>
  </cols>
  <sheetData>
    <row r="1" spans="1:5" ht="21" x14ac:dyDescent="0.35">
      <c r="A1" s="1" t="s">
        <v>0</v>
      </c>
      <c r="B1" s="86" t="s">
        <v>1</v>
      </c>
      <c r="C1" s="86"/>
      <c r="D1" s="86"/>
      <c r="E1" s="86"/>
    </row>
    <row r="2" spans="1:5" ht="15.75" x14ac:dyDescent="0.25">
      <c r="A2" s="2" t="s">
        <v>2</v>
      </c>
      <c r="B2" s="24" t="s">
        <v>3</v>
      </c>
      <c r="C2" s="87"/>
      <c r="D2" s="87"/>
      <c r="E2" s="87"/>
    </row>
    <row r="3" spans="1:5" x14ac:dyDescent="0.25">
      <c r="A3" t="s">
        <v>4</v>
      </c>
      <c r="B3" s="24" t="s">
        <v>5</v>
      </c>
      <c r="C3" s="87"/>
      <c r="D3" s="87"/>
      <c r="E3" s="87"/>
    </row>
    <row r="4" spans="1:5" x14ac:dyDescent="0.25">
      <c r="B4" s="24" t="s">
        <v>6</v>
      </c>
      <c r="C4" s="87"/>
      <c r="D4" s="87"/>
      <c r="E4" s="87"/>
    </row>
    <row r="5" spans="1:5" x14ac:dyDescent="0.25">
      <c r="A5" s="18" t="s">
        <v>7</v>
      </c>
    </row>
    <row r="6" spans="1:5" x14ac:dyDescent="0.25">
      <c r="A6" s="3" t="s">
        <v>8</v>
      </c>
    </row>
    <row r="8" spans="1:5" x14ac:dyDescent="0.25">
      <c r="A8" s="18" t="s">
        <v>9</v>
      </c>
    </row>
    <row r="9" spans="1:5" x14ac:dyDescent="0.25">
      <c r="A9" s="3" t="s">
        <v>10</v>
      </c>
    </row>
    <row r="10" spans="1:5" x14ac:dyDescent="0.25">
      <c r="A10" s="3" t="s">
        <v>11</v>
      </c>
    </row>
    <row r="11" spans="1:5" x14ac:dyDescent="0.25">
      <c r="A11" s="3" t="s">
        <v>12</v>
      </c>
    </row>
    <row r="13" spans="1:5" x14ac:dyDescent="0.25">
      <c r="A13" s="18" t="s">
        <v>13</v>
      </c>
    </row>
    <row r="14" spans="1:5" x14ac:dyDescent="0.25">
      <c r="A14" s="4" t="s">
        <v>14</v>
      </c>
    </row>
    <row r="15" spans="1:5" x14ac:dyDescent="0.25">
      <c r="A15" s="5" t="s">
        <v>15</v>
      </c>
    </row>
    <row r="16" spans="1:5" x14ac:dyDescent="0.25">
      <c r="A16" s="3" t="s">
        <v>16</v>
      </c>
    </row>
  </sheetData>
  <mergeCells count="4">
    <mergeCell ref="B1:E1"/>
    <mergeCell ref="C2:E2"/>
    <mergeCell ref="C3:E3"/>
    <mergeCell ref="C4:E4"/>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FDEBE-4F7C-4839-A3DB-05096FBC627C}">
  <dimension ref="B3:H6"/>
  <sheetViews>
    <sheetView workbookViewId="0">
      <selection activeCell="B4" sqref="B4:D7"/>
    </sheetView>
  </sheetViews>
  <sheetFormatPr defaultRowHeight="15" x14ac:dyDescent="0.25"/>
  <cols>
    <col min="2" max="2" width="69.42578125" customWidth="1"/>
    <col min="3" max="3" width="18.7109375" customWidth="1"/>
    <col min="4" max="4" width="14.7109375" style="45" customWidth="1"/>
    <col min="6" max="6" width="11.28515625" hidden="1" customWidth="1"/>
    <col min="7" max="7" width="0" hidden="1" customWidth="1"/>
  </cols>
  <sheetData>
    <row r="3" spans="2:8" x14ac:dyDescent="0.25">
      <c r="B3" s="43" t="s">
        <v>172</v>
      </c>
      <c r="C3" s="44" t="s">
        <v>173</v>
      </c>
      <c r="D3" s="44" t="s">
        <v>174</v>
      </c>
      <c r="F3" t="s">
        <v>175</v>
      </c>
      <c r="G3" t="s">
        <v>176</v>
      </c>
    </row>
    <row r="4" spans="2:8" x14ac:dyDescent="0.25">
      <c r="F4" t="s">
        <v>177</v>
      </c>
      <c r="G4" t="s">
        <v>178</v>
      </c>
    </row>
    <row r="6" spans="2:8" x14ac:dyDescent="0.25">
      <c r="H6" s="22"/>
    </row>
  </sheetData>
  <conditionalFormatting sqref="D4:D27">
    <cfRule type="containsText" dxfId="1" priority="1" operator="containsText" text="Negative">
      <formula>NOT(ISERROR(SEARCH("Negative",D4)))</formula>
    </cfRule>
    <cfRule type="containsText" dxfId="0" priority="2" operator="containsText" text="Positive">
      <formula>NOT(ISERROR(SEARCH("Positive",D4)))</formula>
    </cfRule>
  </conditionalFormatting>
  <dataValidations count="2">
    <dataValidation type="list" allowBlank="1" showInputMessage="1" showErrorMessage="1" sqref="C4:C27" xr:uid="{4C64FFB9-76DF-4AF2-9E24-8EA632008604}">
      <formula1>$F$3:$F$4</formula1>
    </dataValidation>
    <dataValidation type="list" allowBlank="1" showInputMessage="1" showErrorMessage="1" sqref="D4:D27" xr:uid="{903BF8B0-47C8-4A18-9BF9-8AB38C882189}">
      <formula1>$G$3:$G$4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F713-EAEF-4D67-9954-B225E2E5ED78}">
  <sheetPr>
    <tabColor rgb="FF92D050"/>
  </sheetPr>
  <dimension ref="A1:H48"/>
  <sheetViews>
    <sheetView workbookViewId="0">
      <selection activeCell="I17" sqref="I17"/>
    </sheetView>
  </sheetViews>
  <sheetFormatPr defaultColWidth="29.7109375" defaultRowHeight="24.95" customHeight="1" x14ac:dyDescent="0.25"/>
  <cols>
    <col min="1" max="1" width="18.42578125" bestFit="1" customWidth="1"/>
    <col min="2" max="2" width="17.85546875" bestFit="1" customWidth="1"/>
    <col min="3" max="3" width="74.7109375" customWidth="1"/>
    <col min="4" max="5" width="15.7109375" customWidth="1"/>
    <col min="6" max="6" width="41.85546875" style="64" customWidth="1"/>
    <col min="7" max="8" width="3.7109375" hidden="1" customWidth="1"/>
  </cols>
  <sheetData>
    <row r="1" spans="1:8" ht="24.95" customHeight="1" x14ac:dyDescent="0.25">
      <c r="A1" s="110" t="s">
        <v>179</v>
      </c>
      <c r="B1" s="93"/>
      <c r="C1" s="93"/>
      <c r="D1" s="93"/>
      <c r="E1" s="93"/>
      <c r="F1" s="93"/>
    </row>
    <row r="2" spans="1:8" ht="24.95" customHeight="1" x14ac:dyDescent="0.25">
      <c r="A2" s="111" t="s">
        <v>180</v>
      </c>
      <c r="B2" s="93"/>
      <c r="C2" s="93"/>
      <c r="D2" s="93"/>
      <c r="E2" s="93"/>
      <c r="F2" s="93"/>
    </row>
    <row r="3" spans="1:8" ht="24.95" customHeight="1" thickBot="1" x14ac:dyDescent="0.3">
      <c r="A3" s="112" t="s">
        <v>181</v>
      </c>
      <c r="B3" s="93"/>
      <c r="C3" s="93"/>
      <c r="D3" s="93"/>
      <c r="E3" s="93"/>
      <c r="F3" s="93"/>
    </row>
    <row r="4" spans="1:8" ht="24.95" customHeight="1" thickBot="1" x14ac:dyDescent="0.3">
      <c r="A4" s="46" t="s">
        <v>66</v>
      </c>
      <c r="B4" s="46" t="s">
        <v>182</v>
      </c>
      <c r="C4" s="46" t="s">
        <v>67</v>
      </c>
      <c r="D4" s="46" t="s">
        <v>133</v>
      </c>
      <c r="E4" s="46" t="s">
        <v>183</v>
      </c>
      <c r="F4" s="46" t="s">
        <v>184</v>
      </c>
    </row>
    <row r="5" spans="1:8" ht="24.95" customHeight="1" thickBot="1" x14ac:dyDescent="0.3">
      <c r="A5" s="106" t="s">
        <v>185</v>
      </c>
      <c r="B5" s="93"/>
      <c r="C5" s="93"/>
      <c r="D5" s="93"/>
      <c r="E5" s="93"/>
      <c r="F5" s="93"/>
    </row>
    <row r="6" spans="1:8" ht="24.95" customHeight="1" x14ac:dyDescent="0.25">
      <c r="A6" s="47" t="s">
        <v>186</v>
      </c>
      <c r="B6" s="48" t="s">
        <v>187</v>
      </c>
      <c r="C6" s="49" t="s">
        <v>188</v>
      </c>
      <c r="D6" s="50"/>
      <c r="E6" s="51" t="str">
        <f>IF(D6="Satisfied",1,IF(D6="Mostly Satisfied",2,IF(D6="Some Concerns",3,IF(D6="Not Acceptable",4,IF(D6="N/A","--","")))))</f>
        <v/>
      </c>
      <c r="F6" s="52"/>
      <c r="H6" t="s">
        <v>189</v>
      </c>
    </row>
    <row r="7" spans="1:8" ht="24.95" customHeight="1" x14ac:dyDescent="0.25">
      <c r="A7" s="53" t="s">
        <v>190</v>
      </c>
      <c r="B7" s="54" t="s">
        <v>187</v>
      </c>
      <c r="C7" s="55" t="s">
        <v>191</v>
      </c>
      <c r="D7" s="50"/>
      <c r="E7" s="56" t="str">
        <f>IF(D7="Satisfied",1,IF(D7="Mostly Satisfied",2,IF(D7="Some Concerns",3,IF(D7="Not Acceptable",4,IF(D7="N/A","--","")))))</f>
        <v/>
      </c>
      <c r="F7" s="52"/>
      <c r="H7" t="s">
        <v>192</v>
      </c>
    </row>
    <row r="8" spans="1:8" ht="24.95" customHeight="1" x14ac:dyDescent="0.25">
      <c r="A8" s="47" t="s">
        <v>193</v>
      </c>
      <c r="B8" s="48" t="s">
        <v>187</v>
      </c>
      <c r="C8" s="49" t="s">
        <v>194</v>
      </c>
      <c r="D8" s="50"/>
      <c r="E8" s="51" t="str">
        <f>IF(D8="Satisfied",1,IF(D8="Mostly Satisfied",2,IF(D8="Some Concerns",3,IF(D8="Not Acceptable",4,IF(D8="N/A","--","")))))</f>
        <v/>
      </c>
      <c r="F8" s="52"/>
      <c r="H8" t="s">
        <v>195</v>
      </c>
    </row>
    <row r="9" spans="1:8" ht="24.95" customHeight="1" thickBot="1" x14ac:dyDescent="0.3">
      <c r="A9" s="53" t="s">
        <v>196</v>
      </c>
      <c r="B9" s="54" t="s">
        <v>187</v>
      </c>
      <c r="C9" s="55" t="s">
        <v>197</v>
      </c>
      <c r="D9" s="50"/>
      <c r="E9" s="56" t="str">
        <f>IF(D9="Satisfied",1,IF(D9="Mostly Satisfied",2,IF(D9="Some Concerns",3,IF(D9="Not Acceptable",4,IF(D9="N/A","--","")))))</f>
        <v/>
      </c>
      <c r="F9" s="52"/>
      <c r="H9" t="s">
        <v>198</v>
      </c>
    </row>
    <row r="10" spans="1:8" ht="24.95" customHeight="1" thickBot="1" x14ac:dyDescent="0.3">
      <c r="A10" s="106" t="s">
        <v>199</v>
      </c>
      <c r="B10" s="93"/>
      <c r="C10" s="93"/>
      <c r="D10" s="93"/>
      <c r="E10" s="93"/>
      <c r="F10" s="93"/>
      <c r="H10" t="s">
        <v>200</v>
      </c>
    </row>
    <row r="11" spans="1:8" ht="24.95" customHeight="1" x14ac:dyDescent="0.25">
      <c r="A11" s="47" t="s">
        <v>76</v>
      </c>
      <c r="B11" s="48" t="s">
        <v>201</v>
      </c>
      <c r="C11" s="49" t="s">
        <v>202</v>
      </c>
      <c r="D11" s="50"/>
      <c r="E11" s="51" t="str">
        <f t="shared" ref="E11:E18" si="0">IF(D11="Satisfied",1,IF(D11="Mostly Satisfied",2,IF(D11="Some Concerns",3,IF(D11="Not Acceptable",4,IF(D11="N/A","--","")))))</f>
        <v/>
      </c>
      <c r="F11" s="52"/>
    </row>
    <row r="12" spans="1:8" ht="24.95" customHeight="1" x14ac:dyDescent="0.25">
      <c r="A12" s="53" t="s">
        <v>79</v>
      </c>
      <c r="B12" s="54" t="s">
        <v>201</v>
      </c>
      <c r="C12" s="55" t="s">
        <v>203</v>
      </c>
      <c r="D12" s="50"/>
      <c r="E12" s="56" t="str">
        <f t="shared" si="0"/>
        <v/>
      </c>
      <c r="F12" s="52"/>
    </row>
    <row r="13" spans="1:8" ht="24.95" customHeight="1" x14ac:dyDescent="0.25">
      <c r="A13" s="47" t="s">
        <v>81</v>
      </c>
      <c r="B13" s="48" t="s">
        <v>201</v>
      </c>
      <c r="C13" s="49" t="s">
        <v>204</v>
      </c>
      <c r="D13" s="50"/>
      <c r="E13" s="51" t="str">
        <f t="shared" si="0"/>
        <v/>
      </c>
      <c r="F13" s="52"/>
    </row>
    <row r="14" spans="1:8" ht="24.95" customHeight="1" x14ac:dyDescent="0.25">
      <c r="A14" s="53" t="s">
        <v>83</v>
      </c>
      <c r="B14" s="54" t="s">
        <v>201</v>
      </c>
      <c r="C14" s="55" t="s">
        <v>205</v>
      </c>
      <c r="D14" s="50"/>
      <c r="E14" s="56" t="str">
        <f t="shared" si="0"/>
        <v/>
      </c>
      <c r="F14" s="52"/>
    </row>
    <row r="15" spans="1:8" ht="24.95" customHeight="1" x14ac:dyDescent="0.25">
      <c r="A15" s="47" t="s">
        <v>85</v>
      </c>
      <c r="B15" s="48" t="s">
        <v>201</v>
      </c>
      <c r="C15" s="49" t="s">
        <v>206</v>
      </c>
      <c r="D15" s="50"/>
      <c r="E15" s="51" t="str">
        <f t="shared" si="0"/>
        <v/>
      </c>
      <c r="F15" s="52"/>
    </row>
    <row r="16" spans="1:8" ht="24.95" customHeight="1" x14ac:dyDescent="0.25">
      <c r="A16" s="53" t="s">
        <v>87</v>
      </c>
      <c r="B16" s="54" t="s">
        <v>201</v>
      </c>
      <c r="C16" s="55" t="s">
        <v>207</v>
      </c>
      <c r="D16" s="50"/>
      <c r="E16" s="56" t="str">
        <f t="shared" si="0"/>
        <v/>
      </c>
      <c r="F16" s="52"/>
    </row>
    <row r="17" spans="1:6" ht="24.95" customHeight="1" x14ac:dyDescent="0.25">
      <c r="A17" s="47" t="s">
        <v>89</v>
      </c>
      <c r="B17" s="48" t="s">
        <v>201</v>
      </c>
      <c r="C17" s="49" t="s">
        <v>208</v>
      </c>
      <c r="D17" s="50"/>
      <c r="E17" s="51" t="str">
        <f t="shared" si="0"/>
        <v/>
      </c>
      <c r="F17" s="52"/>
    </row>
    <row r="18" spans="1:6" ht="24.95" customHeight="1" thickBot="1" x14ac:dyDescent="0.3">
      <c r="A18" s="53" t="s">
        <v>209</v>
      </c>
      <c r="B18" s="54" t="s">
        <v>201</v>
      </c>
      <c r="C18" s="55" t="s">
        <v>210</v>
      </c>
      <c r="D18" s="50"/>
      <c r="E18" s="56" t="str">
        <f t="shared" si="0"/>
        <v/>
      </c>
      <c r="F18" s="52"/>
    </row>
    <row r="19" spans="1:6" ht="24.95" customHeight="1" thickBot="1" x14ac:dyDescent="0.3">
      <c r="A19" s="106" t="s">
        <v>211</v>
      </c>
      <c r="B19" s="93"/>
      <c r="C19" s="93"/>
      <c r="D19" s="93"/>
      <c r="E19" s="93"/>
      <c r="F19" s="93"/>
    </row>
    <row r="20" spans="1:6" ht="24.95" customHeight="1" x14ac:dyDescent="0.25">
      <c r="A20" s="47" t="s">
        <v>212</v>
      </c>
      <c r="B20" s="48" t="s">
        <v>213</v>
      </c>
      <c r="C20" s="49" t="s">
        <v>214</v>
      </c>
      <c r="D20" s="50"/>
      <c r="E20" s="51" t="str">
        <f t="shared" ref="E20:E25" si="1">IF(D20="Satisfied",1,IF(D20="Mostly Satisfied",2,IF(D20="Some Concerns",3,IF(D20="Not Acceptable",4,IF(D20="N/A","--","")))))</f>
        <v/>
      </c>
      <c r="F20" s="52"/>
    </row>
    <row r="21" spans="1:6" ht="24.95" customHeight="1" x14ac:dyDescent="0.25">
      <c r="A21" s="53" t="s">
        <v>215</v>
      </c>
      <c r="B21" s="54" t="s">
        <v>213</v>
      </c>
      <c r="C21" s="55" t="s">
        <v>216</v>
      </c>
      <c r="D21" s="50"/>
      <c r="E21" s="56" t="str">
        <f t="shared" si="1"/>
        <v/>
      </c>
      <c r="F21" s="52"/>
    </row>
    <row r="22" spans="1:6" ht="24.95" customHeight="1" x14ac:dyDescent="0.25">
      <c r="A22" s="47" t="s">
        <v>217</v>
      </c>
      <c r="B22" s="48" t="s">
        <v>213</v>
      </c>
      <c r="C22" s="49" t="s">
        <v>218</v>
      </c>
      <c r="D22" s="50"/>
      <c r="E22" s="51" t="str">
        <f t="shared" si="1"/>
        <v/>
      </c>
      <c r="F22" s="52"/>
    </row>
    <row r="23" spans="1:6" ht="24.95" customHeight="1" x14ac:dyDescent="0.25">
      <c r="A23" s="53" t="s">
        <v>219</v>
      </c>
      <c r="B23" s="54" t="s">
        <v>213</v>
      </c>
      <c r="C23" s="55" t="s">
        <v>220</v>
      </c>
      <c r="D23" s="50"/>
      <c r="E23" s="56" t="str">
        <f t="shared" si="1"/>
        <v/>
      </c>
      <c r="F23" s="52"/>
    </row>
    <row r="24" spans="1:6" ht="24.95" customHeight="1" x14ac:dyDescent="0.25">
      <c r="A24" s="47" t="s">
        <v>221</v>
      </c>
      <c r="B24" s="48" t="s">
        <v>213</v>
      </c>
      <c r="C24" s="49" t="s">
        <v>222</v>
      </c>
      <c r="D24" s="50"/>
      <c r="E24" s="51" t="str">
        <f t="shared" si="1"/>
        <v/>
      </c>
      <c r="F24" s="52"/>
    </row>
    <row r="25" spans="1:6" ht="24.95" customHeight="1" thickBot="1" x14ac:dyDescent="0.3">
      <c r="A25" s="53" t="s">
        <v>223</v>
      </c>
      <c r="B25" s="54" t="s">
        <v>213</v>
      </c>
      <c r="C25" s="55" t="s">
        <v>224</v>
      </c>
      <c r="D25" s="50"/>
      <c r="E25" s="56" t="str">
        <f t="shared" si="1"/>
        <v/>
      </c>
      <c r="F25" s="52"/>
    </row>
    <row r="26" spans="1:6" ht="24.95" customHeight="1" thickBot="1" x14ac:dyDescent="0.3">
      <c r="A26" s="106" t="s">
        <v>225</v>
      </c>
      <c r="B26" s="93"/>
      <c r="C26" s="93"/>
      <c r="D26" s="93"/>
      <c r="E26" s="93"/>
      <c r="F26" s="93"/>
    </row>
    <row r="27" spans="1:6" ht="24.95" customHeight="1" x14ac:dyDescent="0.25">
      <c r="A27" s="47" t="s">
        <v>103</v>
      </c>
      <c r="B27" s="48" t="s">
        <v>226</v>
      </c>
      <c r="C27" s="49" t="s">
        <v>227</v>
      </c>
      <c r="D27" s="50"/>
      <c r="E27" s="51" t="str">
        <f>IF(D27="Satisfied",1,IF(D27="Mostly Satisfied",2,IF(D27="Some Concerns",3,IF(D27="Not Acceptable",4,IF(D27="N/A","--","")))))</f>
        <v/>
      </c>
      <c r="F27" s="52"/>
    </row>
    <row r="28" spans="1:6" ht="24.95" customHeight="1" x14ac:dyDescent="0.25">
      <c r="A28" s="53" t="s">
        <v>105</v>
      </c>
      <c r="B28" s="54" t="s">
        <v>226</v>
      </c>
      <c r="C28" s="55" t="s">
        <v>228</v>
      </c>
      <c r="D28" s="50"/>
      <c r="E28" s="56" t="str">
        <f>IF(D28="Satisfied",1,IF(D28="Mostly Satisfied",2,IF(D28="Some Concerns",3,IF(D28="Not Acceptable",4,IF(D28="N/A","--","")))))</f>
        <v/>
      </c>
      <c r="F28" s="52"/>
    </row>
    <row r="29" spans="1:6" ht="24.95" customHeight="1" x14ac:dyDescent="0.25">
      <c r="A29" s="47" t="s">
        <v>107</v>
      </c>
      <c r="B29" s="48" t="s">
        <v>226</v>
      </c>
      <c r="C29" s="49" t="s">
        <v>229</v>
      </c>
      <c r="D29" s="50"/>
      <c r="E29" s="51" t="str">
        <f>IF(D29="Satisfied",1,IF(D29="Mostly Satisfied",2,IF(D29="Some Concerns",3,IF(D29="Not Acceptable",4,IF(D29="N/A","--","")))))</f>
        <v/>
      </c>
      <c r="F29" s="52"/>
    </row>
    <row r="30" spans="1:6" ht="24.95" customHeight="1" thickBot="1" x14ac:dyDescent="0.3">
      <c r="A30" s="53" t="s">
        <v>109</v>
      </c>
      <c r="B30" s="54" t="s">
        <v>226</v>
      </c>
      <c r="C30" s="55" t="s">
        <v>230</v>
      </c>
      <c r="D30" s="50"/>
      <c r="E30" s="56" t="str">
        <f>IF(D30="Satisfied",1,IF(D30="Mostly Satisfied",2,IF(D30="Some Concerns",3,IF(D30="Not Acceptable",4,IF(D30="N/A","--","")))))</f>
        <v/>
      </c>
      <c r="F30" s="52"/>
    </row>
    <row r="31" spans="1:6" ht="24.95" customHeight="1" thickBot="1" x14ac:dyDescent="0.3">
      <c r="A31" s="106" t="s">
        <v>231</v>
      </c>
      <c r="B31" s="93"/>
      <c r="C31" s="93"/>
      <c r="D31" s="93"/>
      <c r="E31" s="93"/>
      <c r="F31" s="93"/>
    </row>
    <row r="32" spans="1:6" ht="24.95" customHeight="1" x14ac:dyDescent="0.25">
      <c r="A32" s="47" t="s">
        <v>124</v>
      </c>
      <c r="B32" s="48" t="s">
        <v>232</v>
      </c>
      <c r="C32" s="49" t="s">
        <v>233</v>
      </c>
      <c r="D32" s="50"/>
      <c r="E32" s="51" t="str">
        <f>IF(D32="Satisfied",1,IF(D32="Mostly Satisfied",2,IF(D32="Some Concerns",3,IF(D32="Not Acceptable",4,IF(D32="N/A","--","")))))</f>
        <v/>
      </c>
      <c r="F32" s="52"/>
    </row>
    <row r="33" spans="1:6" ht="24.95" customHeight="1" x14ac:dyDescent="0.25">
      <c r="A33" s="53" t="s">
        <v>126</v>
      </c>
      <c r="B33" s="54" t="s">
        <v>232</v>
      </c>
      <c r="C33" s="55" t="s">
        <v>234</v>
      </c>
      <c r="D33" s="50"/>
      <c r="E33" s="56" t="str">
        <f>IF(D33="Satisfied",1,IF(D33="Mostly Satisfied",2,IF(D33="Some Concerns",3,IF(D33="Not Acceptable",4,IF(D33="N/A","--","")))))</f>
        <v/>
      </c>
      <c r="F33" s="52"/>
    </row>
    <row r="34" spans="1:6" ht="24.95" customHeight="1" x14ac:dyDescent="0.25">
      <c r="A34" s="47" t="s">
        <v>128</v>
      </c>
      <c r="B34" s="48" t="s">
        <v>232</v>
      </c>
      <c r="C34" s="49" t="s">
        <v>235</v>
      </c>
      <c r="D34" s="50"/>
      <c r="E34" s="51" t="str">
        <f>IF(D34="Satisfied",1,IF(D34="Mostly Satisfied",2,IF(D34="Some Concerns",3,IF(D34="Not Acceptable",4,IF(D34="N/A","--","")))))</f>
        <v/>
      </c>
      <c r="F34" s="52"/>
    </row>
    <row r="35" spans="1:6" ht="24.95" customHeight="1" thickBot="1" x14ac:dyDescent="0.3">
      <c r="A35" s="53" t="s">
        <v>130</v>
      </c>
      <c r="B35" s="54" t="s">
        <v>232</v>
      </c>
      <c r="C35" s="55" t="s">
        <v>236</v>
      </c>
      <c r="D35" s="50"/>
      <c r="E35" s="56" t="str">
        <f>IF(D35="Satisfied",1,IF(D35="Mostly Satisfied",2,IF(D35="Some Concerns",3,IF(D35="Not Acceptable",4,IF(D35="N/A","--","")))))</f>
        <v/>
      </c>
      <c r="F35" s="52"/>
    </row>
    <row r="36" spans="1:6" ht="24.95" customHeight="1" thickBot="1" x14ac:dyDescent="0.3">
      <c r="A36" s="106" t="s">
        <v>237</v>
      </c>
      <c r="B36" s="93"/>
      <c r="C36" s="93"/>
      <c r="D36" s="93"/>
      <c r="E36" s="93"/>
      <c r="F36" s="93"/>
    </row>
    <row r="37" spans="1:6" ht="24.95" customHeight="1" x14ac:dyDescent="0.25">
      <c r="A37" s="47" t="s">
        <v>135</v>
      </c>
      <c r="B37" s="48" t="s">
        <v>238</v>
      </c>
      <c r="C37" s="49" t="s">
        <v>239</v>
      </c>
      <c r="D37" s="50"/>
      <c r="E37" s="51" t="str">
        <f>IF(D37="Satisfied",1,IF(D37="Mostly Satisfied",2,IF(D37="Some Concerns",3,IF(D37="Not Acceptable",4,IF(D37="N/A","--","")))))</f>
        <v/>
      </c>
      <c r="F37" s="52"/>
    </row>
    <row r="38" spans="1:6" ht="24.95" customHeight="1" x14ac:dyDescent="0.25">
      <c r="A38" s="53" t="s">
        <v>137</v>
      </c>
      <c r="B38" s="54" t="s">
        <v>238</v>
      </c>
      <c r="C38" s="55" t="s">
        <v>240</v>
      </c>
      <c r="D38" s="50"/>
      <c r="E38" s="56" t="str">
        <f>IF(D38="Satisfied",1,IF(D38="Mostly Satisfied",2,IF(D38="Some Concerns",3,IF(D38="Not Acceptable",4,IF(D38="N/A","--","")))))</f>
        <v/>
      </c>
      <c r="F38" s="52"/>
    </row>
    <row r="39" spans="1:6" ht="24.95" customHeight="1" thickBot="1" x14ac:dyDescent="0.3">
      <c r="A39" s="47" t="s">
        <v>139</v>
      </c>
      <c r="B39" s="48" t="s">
        <v>238</v>
      </c>
      <c r="C39" s="49" t="s">
        <v>241</v>
      </c>
      <c r="D39" s="50"/>
      <c r="E39" s="51" t="str">
        <f>IF(D39="Satisfied",1,IF(D39="Mostly Satisfied",2,IF(D39="Some Concerns",3,IF(D39="Not Acceptable",4,IF(D39="N/A","--","")))))</f>
        <v/>
      </c>
      <c r="F39" s="52"/>
    </row>
    <row r="40" spans="1:6" ht="24.95" customHeight="1" thickBot="1" x14ac:dyDescent="0.3">
      <c r="A40" s="107" t="s">
        <v>242</v>
      </c>
      <c r="B40" s="93"/>
      <c r="C40" s="93"/>
      <c r="D40" s="93"/>
      <c r="E40" s="93"/>
      <c r="F40" s="93"/>
    </row>
    <row r="41" spans="1:6" ht="24.95" customHeight="1" x14ac:dyDescent="0.25">
      <c r="A41" s="57" t="s">
        <v>182</v>
      </c>
      <c r="B41" s="57" t="s">
        <v>243</v>
      </c>
      <c r="C41" s="57" t="s">
        <v>244</v>
      </c>
      <c r="D41" s="57" t="s">
        <v>245</v>
      </c>
      <c r="E41" s="57" t="s">
        <v>246</v>
      </c>
      <c r="F41" s="57" t="s">
        <v>247</v>
      </c>
    </row>
    <row r="42" spans="1:6" ht="24.95" customHeight="1" x14ac:dyDescent="0.25">
      <c r="A42" s="58" t="s">
        <v>187</v>
      </c>
      <c r="B42" s="59" t="e">
        <f>AVERAGEIF(E6:E9, "&lt;&gt;--")</f>
        <v>#DIV/0!</v>
      </c>
      <c r="C42" s="60" t="e">
        <f>IF(AVERAGEIF(E6:E9,"&lt;&gt;--")="","—",
  IF(AVERAGEIF(E6:E9,"&lt;&gt;--")&lt;=1.5,"Satisfactory",
  IF(AVERAGEIF(E6:E9,"&lt;&gt;--")&lt;=2.5,"Mostly Satisfactory",
  IF(AVERAGEIF(E6:E9,"&lt;&gt;--")&lt;=3.5,"Concerns Noted",
  "Not Acceptable"))))</f>
        <v>#DIV/0!</v>
      </c>
      <c r="D42" s="61">
        <f>COUNTIF(D6:D9, "Satisfied")</f>
        <v>0</v>
      </c>
      <c r="E42" s="61">
        <f>COUNTIF(D6:D9, "Some Concerns")</f>
        <v>0</v>
      </c>
      <c r="F42" s="61">
        <f>COUNTIF(D6:D9, "Not Acceptable")</f>
        <v>0</v>
      </c>
    </row>
    <row r="43" spans="1:6" ht="24.95" customHeight="1" x14ac:dyDescent="0.25">
      <c r="A43" s="58" t="s">
        <v>201</v>
      </c>
      <c r="B43" s="59" t="e">
        <f>AVERAGEIF(E11:E18, "&lt;&gt;--")</f>
        <v>#DIV/0!</v>
      </c>
      <c r="C43" s="60" t="e">
        <f t="shared" ref="C43:C47" si="2">IF(AVERAGEIF(E7:E10,"&lt;&gt;--")="","—",
  IF(AVERAGEIF(E7:E10,"&lt;&gt;--")&lt;=1.5,"Satisfactory",
  IF(AVERAGEIF(E7:E10,"&lt;&gt;--")&lt;=2.5,"Mostly Satisfactory",
  IF(AVERAGEIF(E7:E10,"&lt;&gt;--")&lt;=3.5,"Concerns Noted",
  "Not Acceptable"))))</f>
        <v>#DIV/0!</v>
      </c>
      <c r="D43" s="61">
        <f>COUNTIF(D11:D18, "Satisfied")</f>
        <v>0</v>
      </c>
      <c r="E43" s="61">
        <f>COUNTIF(D11:D18, "Some Concerns")</f>
        <v>0</v>
      </c>
      <c r="F43" s="61">
        <f>COUNTIF(D11:D18, "Not Acceptable")</f>
        <v>0</v>
      </c>
    </row>
    <row r="44" spans="1:6" ht="24.95" customHeight="1" x14ac:dyDescent="0.25">
      <c r="A44" s="58" t="s">
        <v>213</v>
      </c>
      <c r="B44" s="59" t="e">
        <f>AVERAGEIF(E20:E25, "&lt;&gt;--")</f>
        <v>#DIV/0!</v>
      </c>
      <c r="C44" s="60" t="e">
        <f t="shared" si="2"/>
        <v>#DIV/0!</v>
      </c>
      <c r="D44" s="61">
        <f>COUNTIF(D20:D25, "Satisfied")</f>
        <v>0</v>
      </c>
      <c r="E44" s="61">
        <f>COUNTIF(D20:D25, "Some Concerns")</f>
        <v>0</v>
      </c>
      <c r="F44" s="61">
        <f>COUNTIF(D20:D25, "Not Acceptable")</f>
        <v>0</v>
      </c>
    </row>
    <row r="45" spans="1:6" ht="24.95" customHeight="1" x14ac:dyDescent="0.25">
      <c r="A45" s="58" t="s">
        <v>226</v>
      </c>
      <c r="B45" s="59" t="e">
        <f>AVERAGEIF(E27:E30, "&lt;&gt;--")</f>
        <v>#DIV/0!</v>
      </c>
      <c r="C45" s="60" t="e">
        <f t="shared" si="2"/>
        <v>#DIV/0!</v>
      </c>
      <c r="D45" s="61">
        <f>COUNTIF(D27:D30, "Satisfied")</f>
        <v>0</v>
      </c>
      <c r="E45" s="61">
        <f>COUNTIF(D27:D30, "Some Concerns")</f>
        <v>0</v>
      </c>
      <c r="F45" s="61">
        <f>COUNTIF(D27:D30, "Not Acceptable")</f>
        <v>0</v>
      </c>
    </row>
    <row r="46" spans="1:6" ht="24.95" customHeight="1" x14ac:dyDescent="0.25">
      <c r="A46" s="58" t="s">
        <v>232</v>
      </c>
      <c r="B46" s="59" t="e">
        <f>AVERAGEIF(E32:E35, "&lt;&gt;--")</f>
        <v>#DIV/0!</v>
      </c>
      <c r="C46" s="60" t="e">
        <f t="shared" si="2"/>
        <v>#DIV/0!</v>
      </c>
      <c r="D46" s="61">
        <f>COUNTIF(D32:D35, "Satisfied")</f>
        <v>0</v>
      </c>
      <c r="E46" s="61">
        <f>COUNTIF(D32:D35, "Some Concerns")</f>
        <v>0</v>
      </c>
      <c r="F46" s="61">
        <f>COUNTIF(D32:D35, "Not Acceptable")</f>
        <v>0</v>
      </c>
    </row>
    <row r="47" spans="1:6" ht="24.95" customHeight="1" thickBot="1" x14ac:dyDescent="0.3">
      <c r="A47" s="58" t="s">
        <v>238</v>
      </c>
      <c r="B47" s="59" t="e">
        <f>AVERAGEIF(E37:E39, "&lt;&gt;--")</f>
        <v>#DIV/0!</v>
      </c>
      <c r="C47" s="60" t="e">
        <f t="shared" si="2"/>
        <v>#DIV/0!</v>
      </c>
      <c r="D47" s="61">
        <f>COUNTIF(D37:D39, "Satisfied")</f>
        <v>0</v>
      </c>
      <c r="E47" s="61">
        <f>COUNTIF(D37:D39, "Some Concerns")</f>
        <v>0</v>
      </c>
      <c r="F47" s="61">
        <f>COUNTIF(D37:D39, "Not Acceptable")</f>
        <v>0</v>
      </c>
    </row>
    <row r="48" spans="1:6" ht="24.95" customHeight="1" thickBot="1" x14ac:dyDescent="0.3">
      <c r="A48" s="62" t="s">
        <v>248</v>
      </c>
      <c r="B48" s="63" t="e">
        <f>AVERAGEIF(B42:B47, "&lt;&gt;--")</f>
        <v>#DIV/0!</v>
      </c>
      <c r="C48" s="108" t="s">
        <v>249</v>
      </c>
      <c r="D48" s="109"/>
      <c r="E48" s="109"/>
      <c r="F48" s="109"/>
    </row>
  </sheetData>
  <mergeCells count="11">
    <mergeCell ref="A19:F19"/>
    <mergeCell ref="A1:F1"/>
    <mergeCell ref="A2:F2"/>
    <mergeCell ref="A3:F3"/>
    <mergeCell ref="A5:F5"/>
    <mergeCell ref="A10:F10"/>
    <mergeCell ref="A26:F26"/>
    <mergeCell ref="A31:F31"/>
    <mergeCell ref="A36:F36"/>
    <mergeCell ref="A40:F40"/>
    <mergeCell ref="C48:F48"/>
  </mergeCells>
  <dataValidations count="1">
    <dataValidation type="list" allowBlank="1" sqref="D32:D35 D37:D39 D11:D18 D20:D25 D27:D30 D6:D9" xr:uid="{54B18F04-569D-4333-A0D4-9A15EB913586}">
      <formula1>$H$6:$H$10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L137"/>
  <sheetViews>
    <sheetView topLeftCell="A103" workbookViewId="0">
      <selection activeCell="N8" sqref="N8"/>
    </sheetView>
  </sheetViews>
  <sheetFormatPr defaultRowHeight="15" x14ac:dyDescent="0.25"/>
  <cols>
    <col min="1" max="1" width="41.5703125" bestFit="1" customWidth="1"/>
    <col min="2" max="2" width="92.28515625" customWidth="1"/>
    <col min="3" max="3" width="17.140625" customWidth="1"/>
    <col min="4" max="4" width="10.28515625" hidden="1" customWidth="1"/>
    <col min="5" max="5" width="10.5703125" hidden="1" customWidth="1"/>
    <col min="6" max="6" width="11.7109375" style="19" hidden="1" customWidth="1"/>
    <col min="7" max="8" width="0" hidden="1" customWidth="1"/>
    <col min="9" max="9" width="14.28515625" hidden="1" customWidth="1"/>
    <col min="10" max="10" width="26" hidden="1" customWidth="1"/>
    <col min="11" max="11" width="14.28515625" hidden="1" customWidth="1"/>
    <col min="12" max="12" width="0" hidden="1" customWidth="1"/>
  </cols>
  <sheetData>
    <row r="1" spans="1:12" ht="22.5" customHeight="1" x14ac:dyDescent="0.25">
      <c r="A1" s="115" t="s">
        <v>250</v>
      </c>
      <c r="B1" s="116"/>
      <c r="C1" s="116"/>
      <c r="D1" s="116"/>
      <c r="E1" s="116"/>
      <c r="F1" s="116"/>
    </row>
    <row r="2" spans="1:12" ht="15.75" customHeight="1" x14ac:dyDescent="0.25"/>
    <row r="3" spans="1:12" ht="30" customHeight="1" x14ac:dyDescent="0.25">
      <c r="A3" s="6" t="s">
        <v>48</v>
      </c>
      <c r="B3" s="6" t="s">
        <v>67</v>
      </c>
      <c r="C3" s="6" t="s">
        <v>251</v>
      </c>
      <c r="D3" s="6" t="s">
        <v>252</v>
      </c>
      <c r="E3" s="6" t="s">
        <v>253</v>
      </c>
      <c r="F3" s="20" t="s">
        <v>183</v>
      </c>
      <c r="I3" s="114" t="s">
        <v>254</v>
      </c>
      <c r="J3" s="114"/>
      <c r="K3" s="114"/>
      <c r="L3" s="114"/>
    </row>
    <row r="4" spans="1:12" x14ac:dyDescent="0.25">
      <c r="A4" s="113" t="s">
        <v>51</v>
      </c>
      <c r="B4" s="93"/>
      <c r="C4" s="93"/>
      <c r="D4" s="93"/>
      <c r="E4" s="93"/>
      <c r="F4" s="93"/>
    </row>
    <row r="5" spans="1:12" x14ac:dyDescent="0.25">
      <c r="A5" s="8"/>
      <c r="B5" s="8" t="s">
        <v>255</v>
      </c>
      <c r="C5" s="8"/>
      <c r="D5" s="8">
        <f t="shared" ref="D5:D12" si="0">IF(C5="Select response",0,1)</f>
        <v>1</v>
      </c>
      <c r="E5" s="8" t="str">
        <f>IF(C5="Yes",1,IF(C5="No",5,IF(C5="Not Applicable",1,"")))</f>
        <v/>
      </c>
      <c r="F5" s="21">
        <f t="shared" ref="F5:F12" si="1">IFERROR(E5*D5,0)</f>
        <v>0</v>
      </c>
      <c r="I5" t="s">
        <v>78</v>
      </c>
      <c r="J5" t="s">
        <v>256</v>
      </c>
      <c r="K5" t="s">
        <v>257</v>
      </c>
      <c r="L5" t="s">
        <v>258</v>
      </c>
    </row>
    <row r="6" spans="1:12" x14ac:dyDescent="0.25">
      <c r="A6" s="8"/>
      <c r="B6" s="8" t="s">
        <v>259</v>
      </c>
      <c r="C6" s="8"/>
      <c r="D6" s="8">
        <f t="shared" si="0"/>
        <v>1</v>
      </c>
      <c r="E6" s="8" t="str">
        <f>IF(C6="Strongly Disagree",5,IF(C6="Disagree",4,IF(C6="Neither Agree Nor Disagree",3,IF(C6="Agree",2,IF(C6="Strongly Agree",1,IF(C6="Not Applicable",1,""))))))</f>
        <v/>
      </c>
      <c r="F6" s="21">
        <f t="shared" si="1"/>
        <v>0</v>
      </c>
      <c r="I6" t="s">
        <v>73</v>
      </c>
      <c r="J6" t="s">
        <v>260</v>
      </c>
      <c r="K6" t="s">
        <v>261</v>
      </c>
      <c r="L6" t="s">
        <v>262</v>
      </c>
    </row>
    <row r="7" spans="1:12" x14ac:dyDescent="0.25">
      <c r="A7" s="8"/>
      <c r="B7" s="8" t="s">
        <v>263</v>
      </c>
      <c r="C7" s="8"/>
      <c r="D7" s="8">
        <f t="shared" si="0"/>
        <v>1</v>
      </c>
      <c r="E7" s="8" t="str">
        <f>IF(C7="Yes",1,IF(C7="No",5,IF(C7="Not Applicable",1,"")))</f>
        <v/>
      </c>
      <c r="F7" s="21">
        <f t="shared" si="1"/>
        <v>0</v>
      </c>
      <c r="I7" t="s">
        <v>264</v>
      </c>
      <c r="J7" t="s">
        <v>265</v>
      </c>
      <c r="K7" t="s">
        <v>266</v>
      </c>
      <c r="L7" t="s">
        <v>267</v>
      </c>
    </row>
    <row r="8" spans="1:12" x14ac:dyDescent="0.25">
      <c r="A8" s="8"/>
      <c r="B8" s="8" t="s">
        <v>268</v>
      </c>
      <c r="C8" s="8"/>
      <c r="D8" s="8">
        <f t="shared" si="0"/>
        <v>1</v>
      </c>
      <c r="E8" s="8" t="str">
        <f>IF(C8="Very High",5,IF(C8="High",4,IF(C8="Moderate",3,IF(C8="Low",2,IF(C8="Very Low",1,IF(C8="Not Applicable",1,""))))))</f>
        <v/>
      </c>
      <c r="F8" s="21">
        <f t="shared" si="1"/>
        <v>0</v>
      </c>
      <c r="J8" t="s">
        <v>269</v>
      </c>
      <c r="K8" t="s">
        <v>270</v>
      </c>
      <c r="L8" t="s">
        <v>271</v>
      </c>
    </row>
    <row r="9" spans="1:12" ht="18" customHeight="1" x14ac:dyDescent="0.25">
      <c r="A9" s="8"/>
      <c r="B9" s="8" t="s">
        <v>272</v>
      </c>
      <c r="C9" s="8"/>
      <c r="D9" s="8">
        <f t="shared" si="0"/>
        <v>1</v>
      </c>
      <c r="E9" s="8" t="str">
        <f>IF(C9="Yes",1,IF(C9="No",5,IF(C9="Not Applicable",1,"")))</f>
        <v/>
      </c>
      <c r="F9" s="21">
        <f t="shared" si="1"/>
        <v>0</v>
      </c>
      <c r="J9" t="s">
        <v>273</v>
      </c>
      <c r="K9" t="s">
        <v>274</v>
      </c>
      <c r="L9" t="s">
        <v>275</v>
      </c>
    </row>
    <row r="10" spans="1:12" x14ac:dyDescent="0.25">
      <c r="A10" s="8"/>
      <c r="B10" s="8" t="s">
        <v>276</v>
      </c>
      <c r="C10" s="8"/>
      <c r="D10" s="8">
        <f t="shared" si="0"/>
        <v>1</v>
      </c>
      <c r="E10" s="8" t="str">
        <f>IF(C10="Yes",1,IF(C10="No",5,IF(C10="Not Applicable",1,"")))</f>
        <v/>
      </c>
      <c r="F10" s="21">
        <f t="shared" si="1"/>
        <v>0</v>
      </c>
      <c r="J10" t="s">
        <v>264</v>
      </c>
      <c r="K10" t="s">
        <v>264</v>
      </c>
      <c r="L10" t="s">
        <v>264</v>
      </c>
    </row>
    <row r="11" spans="1:12" x14ac:dyDescent="0.25">
      <c r="A11" s="8"/>
      <c r="B11" s="8" t="s">
        <v>277</v>
      </c>
      <c r="C11" s="8"/>
      <c r="D11" s="8">
        <f t="shared" si="0"/>
        <v>1</v>
      </c>
      <c r="E11" s="8" t="str">
        <f>IF(C11="Yes",1,IF(C11="No",5,IF(C11="Not Applicable",1,"")))</f>
        <v/>
      </c>
      <c r="F11" s="21">
        <f t="shared" si="1"/>
        <v>0</v>
      </c>
    </row>
    <row r="12" spans="1:12" x14ac:dyDescent="0.25">
      <c r="A12" s="8"/>
      <c r="B12" s="8" t="s">
        <v>278</v>
      </c>
      <c r="C12" s="8"/>
      <c r="D12" s="8">
        <f t="shared" si="0"/>
        <v>1</v>
      </c>
      <c r="E12" s="8" t="str">
        <f>IF(C12="Very High",5,IF(C12="High",4,IF(C12="Moderate",3,IF(C12="Low",2,IF(C12="Very Low",1,IF(C12="Not Applicable",1,""))))))</f>
        <v/>
      </c>
      <c r="F12" s="21">
        <f t="shared" si="1"/>
        <v>0</v>
      </c>
    </row>
    <row r="14" spans="1:12" x14ac:dyDescent="0.25">
      <c r="A14" s="113" t="s">
        <v>52</v>
      </c>
      <c r="B14" s="93"/>
      <c r="C14" s="93"/>
      <c r="D14" s="93"/>
      <c r="E14" s="93"/>
      <c r="F14" s="93"/>
    </row>
    <row r="15" spans="1:12" x14ac:dyDescent="0.25">
      <c r="A15" s="8"/>
      <c r="B15" s="8" t="s">
        <v>279</v>
      </c>
      <c r="C15" s="8"/>
      <c r="D15" s="8">
        <f t="shared" ref="D15:D23" si="2">IF(C15="Select response",0,1)</f>
        <v>1</v>
      </c>
      <c r="E15" s="8" t="str">
        <f>IF(C15="Yes",1,IF(C15="No",5,IF(C15="Not Applicable",1,"")))</f>
        <v/>
      </c>
      <c r="F15" s="21">
        <f t="shared" ref="F15:F21" si="3">IFERROR(E15*D15,0)</f>
        <v>0</v>
      </c>
    </row>
    <row r="16" spans="1:12" x14ac:dyDescent="0.25">
      <c r="A16" s="8"/>
      <c r="B16" s="8" t="s">
        <v>280</v>
      </c>
      <c r="C16" s="8"/>
      <c r="D16" s="8">
        <f t="shared" si="2"/>
        <v>1</v>
      </c>
      <c r="E16" s="8" t="str">
        <f>IF(C16="Yes",1,IF(C16="No",5,IF(C16="Not Applicable",1,"")))</f>
        <v/>
      </c>
      <c r="F16" s="21">
        <f t="shared" si="3"/>
        <v>0</v>
      </c>
    </row>
    <row r="17" spans="1:6" x14ac:dyDescent="0.25">
      <c r="A17" s="8"/>
      <c r="B17" s="8" t="s">
        <v>281</v>
      </c>
      <c r="C17" s="8"/>
      <c r="D17" s="8">
        <f t="shared" si="2"/>
        <v>1</v>
      </c>
      <c r="E17" s="8" t="str">
        <f>IF(C17="Yes",1,IF(C17="No",5,IF(C17="Not Applicable",1,"")))</f>
        <v/>
      </c>
      <c r="F17" s="21">
        <f t="shared" si="3"/>
        <v>0</v>
      </c>
    </row>
    <row r="18" spans="1:6" x14ac:dyDescent="0.25">
      <c r="A18" s="8"/>
      <c r="B18" s="8" t="s">
        <v>282</v>
      </c>
      <c r="C18" s="8"/>
      <c r="D18" s="8">
        <f t="shared" si="2"/>
        <v>1</v>
      </c>
      <c r="E18" s="8" t="str">
        <f>IF(C18="Yes",1,IF(C18="No",5,IF(C18="Not Applicable",1,"")))</f>
        <v/>
      </c>
      <c r="F18" s="21">
        <f t="shared" si="3"/>
        <v>0</v>
      </c>
    </row>
    <row r="19" spans="1:6" x14ac:dyDescent="0.25">
      <c r="A19" s="8"/>
      <c r="B19" s="8" t="s">
        <v>283</v>
      </c>
      <c r="C19" s="8"/>
      <c r="D19" s="8">
        <f t="shared" si="2"/>
        <v>1</v>
      </c>
      <c r="E19" s="8" t="str">
        <f>IF(C19="Yes",1,IF(C19="No",5,IF(C19="Not Applicable",1,"")))</f>
        <v/>
      </c>
      <c r="F19" s="21">
        <f t="shared" si="3"/>
        <v>0</v>
      </c>
    </row>
    <row r="20" spans="1:6" x14ac:dyDescent="0.25">
      <c r="A20" s="8"/>
      <c r="B20" s="8" t="s">
        <v>284</v>
      </c>
      <c r="C20" s="8"/>
      <c r="D20" s="8">
        <f t="shared" si="2"/>
        <v>1</v>
      </c>
      <c r="E20" s="8" t="str">
        <f>IF(C20="Very Often",1,IF(C20="Often",2,IF(C20="Sometimes",3,IF(C20="Rarely",4,IF(C20="Very Rarely",5,IF(C20="Not Applicable",1,""))))))</f>
        <v/>
      </c>
      <c r="F20" s="21">
        <f t="shared" si="3"/>
        <v>0</v>
      </c>
    </row>
    <row r="21" spans="1:6" x14ac:dyDescent="0.25">
      <c r="A21" s="8"/>
      <c r="B21" s="8" t="s">
        <v>285</v>
      </c>
      <c r="C21" s="8"/>
      <c r="D21" s="8">
        <f t="shared" si="2"/>
        <v>1</v>
      </c>
      <c r="E21" s="8" t="str">
        <f>IF(C21="Yes",1,IF(C21="No",5,IF(C21="Not Applicable",1,"")))</f>
        <v/>
      </c>
      <c r="F21" s="21">
        <f t="shared" si="3"/>
        <v>0</v>
      </c>
    </row>
    <row r="22" spans="1:6" x14ac:dyDescent="0.25">
      <c r="A22" s="8"/>
      <c r="B22" s="8" t="s">
        <v>286</v>
      </c>
      <c r="C22" s="8"/>
      <c r="D22" s="8">
        <f t="shared" si="2"/>
        <v>1</v>
      </c>
      <c r="E22" s="8" t="str">
        <f>IF(C22="Very Often",1,IF(C22="Often",2,IF(C22="Sometimes",3,IF(C22="Rarely",4,IF(C22="Very Rarely",5,IF(C22="Not Applicable",1,""))))))</f>
        <v/>
      </c>
      <c r="F22" s="21">
        <f>IFERROR(E22*D22,0)</f>
        <v>0</v>
      </c>
    </row>
    <row r="23" spans="1:6" ht="30" x14ac:dyDescent="0.25">
      <c r="A23" s="8"/>
      <c r="B23" s="8" t="s">
        <v>287</v>
      </c>
      <c r="C23" s="8"/>
      <c r="D23" s="8">
        <f t="shared" si="2"/>
        <v>1</v>
      </c>
      <c r="E23" s="8" t="str">
        <f>IF(C23="Very Often",1,IF(C23="Often",2,IF(C23="Sometimes",3,IF(C23="Rarely",4,IF(C23="Very Rarely",5,IF(C23="Not Applicable",1,""))))))</f>
        <v/>
      </c>
      <c r="F23" s="21">
        <f>IFERROR(E23*D23,0)</f>
        <v>0</v>
      </c>
    </row>
    <row r="25" spans="1:6" x14ac:dyDescent="0.25">
      <c r="A25" s="113" t="s">
        <v>53</v>
      </c>
      <c r="B25" s="93"/>
      <c r="C25" s="93"/>
      <c r="D25" s="93"/>
      <c r="E25" s="93"/>
      <c r="F25" s="93"/>
    </row>
    <row r="26" spans="1:6" x14ac:dyDescent="0.25">
      <c r="A26" s="8"/>
      <c r="B26" s="8" t="s">
        <v>288</v>
      </c>
      <c r="C26" s="8"/>
      <c r="D26" s="8">
        <f t="shared" ref="D26:D33" si="4">IF(C26="Select response",0,1)</f>
        <v>1</v>
      </c>
      <c r="E26" s="8" t="str">
        <f>IF(C26="Very Often",5,IF(C26="Often",4,IF(C26="Sometimes",3,IF(C26="Rarely",2,IF(C26="Very Rarely",1,IF(C26="Not Applicable",1,""))))))</f>
        <v/>
      </c>
      <c r="F26" s="21">
        <f t="shared" ref="F26:F33" si="5">IFERROR(E26*D26,0)</f>
        <v>0</v>
      </c>
    </row>
    <row r="27" spans="1:6" x14ac:dyDescent="0.25">
      <c r="A27" s="8"/>
      <c r="B27" s="8" t="s">
        <v>289</v>
      </c>
      <c r="C27" s="8"/>
      <c r="D27" s="8">
        <f t="shared" si="4"/>
        <v>1</v>
      </c>
      <c r="E27" s="8" t="str">
        <f>IF(C27="Strongly Disagree",5,IF(C27="Disagree",4,IF(C27="Neither Agree Nor Disagree",3,IF(C27="Agree",2,IF(C27="Strongly Agree",1,IF(C27="Not Applicable",1,""))))))</f>
        <v/>
      </c>
      <c r="F27" s="21">
        <f t="shared" si="5"/>
        <v>0</v>
      </c>
    </row>
    <row r="28" spans="1:6" x14ac:dyDescent="0.25">
      <c r="A28" s="8"/>
      <c r="B28" s="8" t="s">
        <v>290</v>
      </c>
      <c r="C28" s="8"/>
      <c r="D28" s="8">
        <f t="shared" si="4"/>
        <v>1</v>
      </c>
      <c r="E28" s="8" t="str">
        <f>IF(C28="Strongly Disagree",5,IF(C28="Disagree",4,IF(C28="Neither Agree Nor Disagree",3,IF(C28="Agree",2,IF(C28="Strongly Agree",1,IF(C28="Not Applicable",1,""))))))</f>
        <v/>
      </c>
      <c r="F28" s="21">
        <f t="shared" si="5"/>
        <v>0</v>
      </c>
    </row>
    <row r="29" spans="1:6" x14ac:dyDescent="0.25">
      <c r="A29" s="8"/>
      <c r="B29" s="8" t="s">
        <v>291</v>
      </c>
      <c r="C29" s="8"/>
      <c r="D29" s="8">
        <f t="shared" si="4"/>
        <v>1</v>
      </c>
      <c r="E29" s="8" t="str">
        <f>IF(C29="Yes",1,IF(C29="No",5,IF(C29="Not Applicable",1,"")))</f>
        <v/>
      </c>
      <c r="F29" s="21">
        <f t="shared" si="5"/>
        <v>0</v>
      </c>
    </row>
    <row r="30" spans="1:6" x14ac:dyDescent="0.25">
      <c r="A30" s="8"/>
      <c r="B30" s="8" t="s">
        <v>292</v>
      </c>
      <c r="C30" s="8"/>
      <c r="D30" s="8">
        <f t="shared" si="4"/>
        <v>1</v>
      </c>
      <c r="E30" s="8" t="str">
        <f>IF(C30="Yes",1,IF(C30="No",5,IF(C30="Not Applicable",1,"")))</f>
        <v/>
      </c>
      <c r="F30" s="21">
        <f t="shared" si="5"/>
        <v>0</v>
      </c>
    </row>
    <row r="31" spans="1:6" x14ac:dyDescent="0.25">
      <c r="A31" s="8"/>
      <c r="B31" s="8" t="s">
        <v>293</v>
      </c>
      <c r="C31" s="8"/>
      <c r="D31" s="8">
        <f t="shared" si="4"/>
        <v>1</v>
      </c>
      <c r="E31" s="8" t="str">
        <f>IF(C31="Yes",1,IF(C31="No",5,IF(C31="Not Applicable",1,"")))</f>
        <v/>
      </c>
      <c r="F31" s="21">
        <f t="shared" si="5"/>
        <v>0</v>
      </c>
    </row>
    <row r="32" spans="1:6" x14ac:dyDescent="0.25">
      <c r="A32" s="8"/>
      <c r="B32" s="8" t="s">
        <v>294</v>
      </c>
      <c r="C32" s="8"/>
      <c r="D32" s="8">
        <f t="shared" si="4"/>
        <v>1</v>
      </c>
      <c r="E32" s="8" t="str">
        <f>IF(C32="Strongly Disagree",5,IF(C32="Disagree",4,IF(C32="Neither Agree Nor Disagree",3,IF(C32="Agree",2,IF(C32="Strongly Agree",1,IF(C32="Not Applicable",1,""))))))</f>
        <v/>
      </c>
      <c r="F32" s="21">
        <f t="shared" si="5"/>
        <v>0</v>
      </c>
    </row>
    <row r="33" spans="1:6" x14ac:dyDescent="0.25">
      <c r="A33" s="8"/>
      <c r="B33" s="8" t="s">
        <v>295</v>
      </c>
      <c r="C33" s="8"/>
      <c r="D33" s="8">
        <f t="shared" si="4"/>
        <v>1</v>
      </c>
      <c r="E33" s="8" t="str">
        <f>IF(C33="Yes",1,IF(C33="No",5,IF(C33="Not Applicable",1,"")))</f>
        <v/>
      </c>
      <c r="F33" s="21">
        <f t="shared" si="5"/>
        <v>0</v>
      </c>
    </row>
    <row r="35" spans="1:6" x14ac:dyDescent="0.25">
      <c r="A35" s="113" t="s">
        <v>54</v>
      </c>
      <c r="B35" s="93"/>
      <c r="C35" s="93"/>
      <c r="D35" s="93"/>
      <c r="E35" s="93"/>
      <c r="F35" s="93"/>
    </row>
    <row r="36" spans="1:6" x14ac:dyDescent="0.25">
      <c r="A36" s="8"/>
      <c r="B36" s="8" t="s">
        <v>296</v>
      </c>
      <c r="C36" s="8"/>
      <c r="D36" s="8">
        <f t="shared" ref="D36:D44" si="6">IF(C36="Select response",0,1)</f>
        <v>1</v>
      </c>
      <c r="E36" s="8" t="str">
        <f>IF(C36="Yes",1,IF(C36="No",5,IF(C36="Not Applicable",1,"")))</f>
        <v/>
      </c>
      <c r="F36" s="21">
        <f t="shared" ref="F36:F44" si="7">IFERROR(E36*D36,0)</f>
        <v>0</v>
      </c>
    </row>
    <row r="37" spans="1:6" x14ac:dyDescent="0.25">
      <c r="A37" s="8"/>
      <c r="B37" s="8" t="s">
        <v>297</v>
      </c>
      <c r="C37" s="8"/>
      <c r="D37" s="8">
        <f t="shared" si="6"/>
        <v>1</v>
      </c>
      <c r="E37" s="8" t="str">
        <f>IF(C37="Yes",1,IF(C37="No",5,IF(C37="Not Applicable",1,"")))</f>
        <v/>
      </c>
      <c r="F37" s="21">
        <f t="shared" si="7"/>
        <v>0</v>
      </c>
    </row>
    <row r="38" spans="1:6" x14ac:dyDescent="0.25">
      <c r="A38" s="8"/>
      <c r="B38" s="8" t="s">
        <v>298</v>
      </c>
      <c r="C38" s="8"/>
      <c r="D38" s="8">
        <f t="shared" si="6"/>
        <v>1</v>
      </c>
      <c r="E38" s="8" t="str">
        <f>IF(C38="Yes",5,IF(C38="No",1,IF(C38="Not Applicable",1,"")))</f>
        <v/>
      </c>
      <c r="F38" s="21">
        <f t="shared" si="7"/>
        <v>0</v>
      </c>
    </row>
    <row r="39" spans="1:6" x14ac:dyDescent="0.25">
      <c r="A39" s="8"/>
      <c r="B39" s="8" t="s">
        <v>299</v>
      </c>
      <c r="C39" s="8"/>
      <c r="D39" s="8">
        <f t="shared" si="6"/>
        <v>1</v>
      </c>
      <c r="E39" s="8" t="str">
        <f>IF(C39="Very Often",1,IF(C39="Often",2,IF(C39="Sometimes",3,IF(C39="Rarely",4,IF(C39="Very Rarely",5,IF(C39="Not Applicable",1,""))))))</f>
        <v/>
      </c>
      <c r="F39" s="21">
        <f t="shared" si="7"/>
        <v>0</v>
      </c>
    </row>
    <row r="40" spans="1:6" x14ac:dyDescent="0.25">
      <c r="A40" s="8"/>
      <c r="B40" s="8" t="s">
        <v>300</v>
      </c>
      <c r="C40" s="8"/>
      <c r="D40" s="8">
        <f t="shared" si="6"/>
        <v>1</v>
      </c>
      <c r="E40" s="8" t="str">
        <f>IF(C40="Strongly Disagree",5,IF(C40="Disagree",4,IF(C40="Neither Agree Nor Disagree",3,IF(C40="Agree",2,IF(C40="Strongly Agree",1,IF(C40="Not Applicable",1,""))))))</f>
        <v/>
      </c>
      <c r="F40" s="21">
        <f t="shared" si="7"/>
        <v>0</v>
      </c>
    </row>
    <row r="41" spans="1:6" x14ac:dyDescent="0.25">
      <c r="A41" s="8"/>
      <c r="B41" s="8" t="s">
        <v>301</v>
      </c>
      <c r="C41" s="8"/>
      <c r="D41" s="8">
        <f t="shared" si="6"/>
        <v>1</v>
      </c>
      <c r="E41" s="8" t="str">
        <f>IF(C41="Yes",1,IF(C41="No",5,IF(C41="Not Applicable",1,"")))</f>
        <v/>
      </c>
      <c r="F41" s="21">
        <f t="shared" si="7"/>
        <v>0</v>
      </c>
    </row>
    <row r="42" spans="1:6" x14ac:dyDescent="0.25">
      <c r="A42" s="8"/>
      <c r="B42" s="8" t="s">
        <v>302</v>
      </c>
      <c r="C42" s="8"/>
      <c r="D42" s="8">
        <f t="shared" si="6"/>
        <v>1</v>
      </c>
      <c r="E42" s="8" t="str">
        <f>IF(C42="Strongly Disagree",5,IF(C42="Disagree",4,IF(C42="Neither Agree Nor Disagree",3,IF(C42="Agree",2,IF(C42="Strongly Agree",1,IF(C42="Not Applicable",1,""))))))</f>
        <v/>
      </c>
      <c r="F42" s="21">
        <f t="shared" si="7"/>
        <v>0</v>
      </c>
    </row>
    <row r="43" spans="1:6" x14ac:dyDescent="0.25">
      <c r="A43" s="8"/>
      <c r="B43" s="8" t="s">
        <v>303</v>
      </c>
      <c r="C43" s="8"/>
      <c r="D43" s="8">
        <f t="shared" si="6"/>
        <v>1</v>
      </c>
      <c r="E43" s="8" t="str">
        <f>IF(C43="Very Often",1,IF(C43="Often",2,IF(C43="Sometimes",3,IF(C43="Rarely",4,IF(C43="Very Rarely",5,IF(C43="Not Applicable",1,""))))))</f>
        <v/>
      </c>
      <c r="F43" s="21">
        <f t="shared" si="7"/>
        <v>0</v>
      </c>
    </row>
    <row r="44" spans="1:6" x14ac:dyDescent="0.25">
      <c r="A44" s="8"/>
      <c r="B44" s="8" t="s">
        <v>304</v>
      </c>
      <c r="C44" s="8"/>
      <c r="D44" s="8">
        <f t="shared" si="6"/>
        <v>1</v>
      </c>
      <c r="E44" s="8" t="str">
        <f>IF(C44="Yes",1,IF(C44="No",5,IF(C44="Not Applicable",1,"")))</f>
        <v/>
      </c>
      <c r="F44" s="21">
        <f t="shared" si="7"/>
        <v>0</v>
      </c>
    </row>
    <row r="46" spans="1:6" x14ac:dyDescent="0.25">
      <c r="A46" s="113" t="s">
        <v>55</v>
      </c>
      <c r="B46" s="93"/>
      <c r="C46" s="93"/>
      <c r="D46" s="93"/>
      <c r="E46" s="93"/>
      <c r="F46" s="93"/>
    </row>
    <row r="47" spans="1:6" x14ac:dyDescent="0.25">
      <c r="A47" s="8"/>
      <c r="B47" s="8" t="s">
        <v>305</v>
      </c>
      <c r="C47" s="8"/>
      <c r="D47" s="8">
        <f t="shared" ref="D47:D57" si="8">IF(C47="Select response",0,1)</f>
        <v>1</v>
      </c>
      <c r="E47" s="8" t="str">
        <f>IF(C47="Strongly Disagree",5,IF(C47="Disagree",4,IF(C47="Neither Agree Nor Disagree",3,IF(C47="Agree",2,IF(C47="Strongly Agree",1,IF(C47="Not Applicable",1,""))))))</f>
        <v/>
      </c>
      <c r="F47" s="21">
        <f t="shared" ref="F47:F57" si="9">IFERROR(E47*D47,0)</f>
        <v>0</v>
      </c>
    </row>
    <row r="48" spans="1:6" x14ac:dyDescent="0.25">
      <c r="A48" s="8"/>
      <c r="B48" s="8" t="s">
        <v>306</v>
      </c>
      <c r="C48" s="8"/>
      <c r="D48" s="8">
        <f t="shared" si="8"/>
        <v>1</v>
      </c>
      <c r="E48" s="8" t="str">
        <f>IF(C48="Yes",1,IF(C48="No",5,IF(C48="Not Applicable",1,"")))</f>
        <v/>
      </c>
      <c r="F48" s="21">
        <f t="shared" si="9"/>
        <v>0</v>
      </c>
    </row>
    <row r="49" spans="1:6" x14ac:dyDescent="0.25">
      <c r="A49" s="8"/>
      <c r="B49" s="8" t="s">
        <v>307</v>
      </c>
      <c r="C49" s="8"/>
      <c r="D49" s="8">
        <f t="shared" si="8"/>
        <v>1</v>
      </c>
      <c r="E49" s="8" t="str">
        <f>IF(C49="Strongly Disagree",5,IF(C49="Disagree",4,IF(C49="Neither Agree Nor Disagree",3,IF(C49="Agree",2,IF(C49="Strongly Agree",1,IF(C49="Not Applicable",1,""))))))</f>
        <v/>
      </c>
      <c r="F49" s="21">
        <f t="shared" si="9"/>
        <v>0</v>
      </c>
    </row>
    <row r="50" spans="1:6" x14ac:dyDescent="0.25">
      <c r="A50" s="8"/>
      <c r="B50" s="8" t="s">
        <v>308</v>
      </c>
      <c r="C50" s="8"/>
      <c r="D50" s="8">
        <f t="shared" si="8"/>
        <v>1</v>
      </c>
      <c r="E50" s="8" t="str">
        <f>IF(C50="Strongly Disagree",5,IF(C50="Disagree",4,IF(C50="Neither Agree Nor Disagree",3,IF(C50="Agree",2,IF(C50="Strongly Agree",1,IF(C50="Not Applicable",1,""))))))</f>
        <v/>
      </c>
      <c r="F50" s="21">
        <f t="shared" si="9"/>
        <v>0</v>
      </c>
    </row>
    <row r="51" spans="1:6" x14ac:dyDescent="0.25">
      <c r="A51" s="8"/>
      <c r="B51" s="8" t="s">
        <v>309</v>
      </c>
      <c r="C51" s="8"/>
      <c r="D51" s="8">
        <f t="shared" si="8"/>
        <v>1</v>
      </c>
      <c r="E51" s="8" t="str">
        <f>IF(C51="Yes",1,IF(C51="No",5,IF(C51="Not Applicable",1,"")))</f>
        <v/>
      </c>
      <c r="F51" s="21">
        <f t="shared" si="9"/>
        <v>0</v>
      </c>
    </row>
    <row r="52" spans="1:6" x14ac:dyDescent="0.25">
      <c r="A52" s="8"/>
      <c r="B52" s="8" t="s">
        <v>310</v>
      </c>
      <c r="C52" s="8"/>
      <c r="D52" s="8">
        <f t="shared" si="8"/>
        <v>1</v>
      </c>
      <c r="E52" s="8" t="str">
        <f>IF(C52="Strongly Disagree",5,IF(C52="Disagree",4,IF(C52="Neither Agree Nor Disagree",3,IF(C52="Agree",2,IF(C52="Strongly Agree",1,IF(C52="Not Applicable",1,""))))))</f>
        <v/>
      </c>
      <c r="F52" s="21">
        <f t="shared" si="9"/>
        <v>0</v>
      </c>
    </row>
    <row r="53" spans="1:6" x14ac:dyDescent="0.25">
      <c r="A53" s="8"/>
      <c r="B53" s="8" t="s">
        <v>311</v>
      </c>
      <c r="C53" s="8"/>
      <c r="D53" s="8">
        <f t="shared" si="8"/>
        <v>1</v>
      </c>
      <c r="E53" s="8" t="str">
        <f>IF(C53="Strongly Disagree",5,IF(C53="Disagree",4,IF(C53="Neither Agree Nor Disagree",3,IF(C53="Agree",2,IF(C53="Strongly Agree",1,IF(C53="Not Applicable",1,""))))))</f>
        <v/>
      </c>
      <c r="F53" s="21">
        <f t="shared" si="9"/>
        <v>0</v>
      </c>
    </row>
    <row r="54" spans="1:6" x14ac:dyDescent="0.25">
      <c r="A54" s="8"/>
      <c r="B54" s="8" t="s">
        <v>312</v>
      </c>
      <c r="C54" s="8"/>
      <c r="D54" s="8">
        <f t="shared" si="8"/>
        <v>1</v>
      </c>
      <c r="E54" s="8" t="str">
        <f>IF(C54="Yes",1,IF(C54="No",5,IF(C54="Not Applicable",1,"")))</f>
        <v/>
      </c>
      <c r="F54" s="21">
        <f t="shared" si="9"/>
        <v>0</v>
      </c>
    </row>
    <row r="55" spans="1:6" x14ac:dyDescent="0.25">
      <c r="A55" s="8"/>
      <c r="B55" s="8" t="s">
        <v>313</v>
      </c>
      <c r="C55" s="8"/>
      <c r="D55" s="8">
        <f t="shared" si="8"/>
        <v>1</v>
      </c>
      <c r="E55" s="8" t="str">
        <f>IF(C55="Very Often",1,IF(C55="Often",2,IF(C55="Sometimes",3,IF(C55="Rarely",4,IF(C55="Very Rarely",5,IF(C55="Not Applicable",1,""))))))</f>
        <v/>
      </c>
      <c r="F55" s="21">
        <f t="shared" si="9"/>
        <v>0</v>
      </c>
    </row>
    <row r="56" spans="1:6" x14ac:dyDescent="0.25">
      <c r="A56" s="8"/>
      <c r="B56" s="8" t="s">
        <v>314</v>
      </c>
      <c r="C56" s="8"/>
      <c r="D56" s="8">
        <f t="shared" si="8"/>
        <v>1</v>
      </c>
      <c r="E56" s="8" t="str">
        <f>IF(C56="Yes",1,IF(C56="No",5,IF(C56="Not Applicable",1,"")))</f>
        <v/>
      </c>
      <c r="F56" s="21">
        <f t="shared" si="9"/>
        <v>0</v>
      </c>
    </row>
    <row r="57" spans="1:6" x14ac:dyDescent="0.25">
      <c r="A57" s="8"/>
      <c r="B57" s="8" t="s">
        <v>315</v>
      </c>
      <c r="C57" s="8"/>
      <c r="D57" s="8">
        <f t="shared" si="8"/>
        <v>1</v>
      </c>
      <c r="E57" s="8" t="str">
        <f>IF(C57="Strongly Disagree",5,IF(C57="Disagree",4,IF(C57="Neither Agree Nor Disagree",3,IF(C57="Agree",2,IF(C57="Strongly Agree",1,IF(C57="Not Applicable",1,""))))))</f>
        <v/>
      </c>
      <c r="F57" s="21">
        <f t="shared" si="9"/>
        <v>0</v>
      </c>
    </row>
    <row r="59" spans="1:6" x14ac:dyDescent="0.25">
      <c r="A59" s="113" t="s">
        <v>56</v>
      </c>
      <c r="B59" s="93"/>
      <c r="C59" s="93"/>
      <c r="D59" s="93"/>
      <c r="E59" s="93"/>
      <c r="F59" s="93"/>
    </row>
    <row r="60" spans="1:6" x14ac:dyDescent="0.25">
      <c r="A60" s="8"/>
      <c r="B60" s="8" t="s">
        <v>316</v>
      </c>
      <c r="C60" s="8"/>
      <c r="D60" s="8">
        <f t="shared" ref="D60:D65" si="10">IF(C60="Select response",0,1)</f>
        <v>1</v>
      </c>
      <c r="E60" s="8" t="str">
        <f>IF(C60="Yes",1,IF(C60="No",5,IF(C60="Not Applicable",1,"")))</f>
        <v/>
      </c>
      <c r="F60" s="21">
        <f t="shared" ref="F60:F65" si="11">IFERROR(E60*D60,0)</f>
        <v>0</v>
      </c>
    </row>
    <row r="61" spans="1:6" x14ac:dyDescent="0.25">
      <c r="A61" s="8"/>
      <c r="B61" s="8" t="s">
        <v>317</v>
      </c>
      <c r="C61" s="8"/>
      <c r="D61" s="8">
        <f t="shared" si="10"/>
        <v>1</v>
      </c>
      <c r="E61" s="8" t="str">
        <f>IF(C61="Yes",5,IF(C61="No",1,IF(C61="Not Applicable",1,"")))</f>
        <v/>
      </c>
      <c r="F61" s="21">
        <f t="shared" si="11"/>
        <v>0</v>
      </c>
    </row>
    <row r="62" spans="1:6" x14ac:dyDescent="0.25">
      <c r="A62" s="8"/>
      <c r="B62" s="8" t="s">
        <v>318</v>
      </c>
      <c r="C62" s="8"/>
      <c r="D62" s="8">
        <f t="shared" si="10"/>
        <v>1</v>
      </c>
      <c r="E62" s="8" t="str">
        <f>IF(C62="Strongly Disagree",5,IF(C62="Disagree",4,IF(C62="Neither Agree Nor Disagree",3,IF(C62="Agree",2,IF(C62="Strongly Agree",1,IF(C62="Not Applicable",1,""))))))</f>
        <v/>
      </c>
      <c r="F62" s="21">
        <f t="shared" si="11"/>
        <v>0</v>
      </c>
    </row>
    <row r="63" spans="1:6" x14ac:dyDescent="0.25">
      <c r="A63" s="8"/>
      <c r="B63" s="8" t="s">
        <v>319</v>
      </c>
      <c r="C63" s="8"/>
      <c r="D63" s="8">
        <f t="shared" si="10"/>
        <v>1</v>
      </c>
      <c r="E63" s="8" t="str">
        <f>IF(C63="Yes",1,IF(C63="No",5,IF(C63="Not Applicable",1,"")))</f>
        <v/>
      </c>
      <c r="F63" s="21">
        <f t="shared" si="11"/>
        <v>0</v>
      </c>
    </row>
    <row r="64" spans="1:6" x14ac:dyDescent="0.25">
      <c r="A64" s="8"/>
      <c r="B64" s="8" t="s">
        <v>320</v>
      </c>
      <c r="C64" s="8"/>
      <c r="D64" s="8">
        <f t="shared" si="10"/>
        <v>1</v>
      </c>
      <c r="E64" s="8" t="str">
        <f>IF(C64="Very Often",1,IF(C64="Often",2,IF(C64="Sometimes",3,IF(C64="Rarely",4,IF(C64="Very Rarely",5,IF(C64="Not Applicable",1,""))))))</f>
        <v/>
      </c>
      <c r="F64" s="21">
        <f t="shared" si="11"/>
        <v>0</v>
      </c>
    </row>
    <row r="65" spans="1:6" x14ac:dyDescent="0.25">
      <c r="A65" s="8"/>
      <c r="B65" s="8" t="s">
        <v>321</v>
      </c>
      <c r="C65" s="8"/>
      <c r="D65" s="8">
        <f t="shared" si="10"/>
        <v>1</v>
      </c>
      <c r="E65" s="8" t="str">
        <f>IF(C65="Strongly Disagree",5,IF(C65="Disagree",4,IF(C65="Neither Agree Nor Disagree",3,IF(C65="Agree",2,IF(C65="Strongly Agree",1,IF(C65="Not Applicable",1,""))))))</f>
        <v/>
      </c>
      <c r="F65" s="21">
        <f t="shared" si="11"/>
        <v>0</v>
      </c>
    </row>
    <row r="67" spans="1:6" x14ac:dyDescent="0.25">
      <c r="A67" s="113" t="s">
        <v>322</v>
      </c>
      <c r="B67" s="93"/>
      <c r="C67" s="93"/>
      <c r="D67" s="93"/>
      <c r="E67" s="93"/>
      <c r="F67" s="93"/>
    </row>
    <row r="68" spans="1:6" x14ac:dyDescent="0.25">
      <c r="A68" s="8"/>
      <c r="B68" s="8" t="s">
        <v>323</v>
      </c>
      <c r="C68" s="8"/>
      <c r="D68" s="8">
        <f t="shared" ref="D68:D76" si="12">IF(C68="Select response",0,1)</f>
        <v>1</v>
      </c>
      <c r="E68" s="8" t="str">
        <f>IF(C68="Strongly Disagree",5,IF(C68="Disagree",4,IF(C68="Neither Agree Nor Disagree",3,IF(C68="Agree",2,IF(C68="Strongly Agree",1,IF(C68="Not Applicable",1,""))))))</f>
        <v/>
      </c>
      <c r="F68" s="21">
        <f t="shared" ref="F68:F76" si="13">IFERROR(E68*D68,0)</f>
        <v>0</v>
      </c>
    </row>
    <row r="69" spans="1:6" x14ac:dyDescent="0.25">
      <c r="A69" s="8"/>
      <c r="B69" s="8" t="s">
        <v>324</v>
      </c>
      <c r="C69" s="8"/>
      <c r="D69" s="8">
        <f t="shared" si="12"/>
        <v>1</v>
      </c>
      <c r="E69" s="8" t="str">
        <f>IF(C69="Strongly Disagree",5,IF(C69="Disagree",4,IF(C69="Neither Agree Nor Disagree",3,IF(C69="Agree",2,IF(C69="Strongly Agree",1,IF(C69="Not Applicable",1,""))))))</f>
        <v/>
      </c>
      <c r="F69" s="21">
        <f t="shared" si="13"/>
        <v>0</v>
      </c>
    </row>
    <row r="70" spans="1:6" x14ac:dyDescent="0.25">
      <c r="A70" s="8"/>
      <c r="B70" s="8" t="s">
        <v>325</v>
      </c>
      <c r="C70" s="8"/>
      <c r="D70" s="8">
        <f t="shared" si="12"/>
        <v>1</v>
      </c>
      <c r="E70" s="8" t="str">
        <f>IF(C70="Yes",1,IF(C70="No",5,IF(C70="Not Applicable",1,"")))</f>
        <v/>
      </c>
      <c r="F70" s="21">
        <f t="shared" si="13"/>
        <v>0</v>
      </c>
    </row>
    <row r="71" spans="1:6" x14ac:dyDescent="0.25">
      <c r="A71" s="8"/>
      <c r="B71" s="8" t="s">
        <v>326</v>
      </c>
      <c r="C71" s="8"/>
      <c r="D71" s="8">
        <f t="shared" si="12"/>
        <v>1</v>
      </c>
      <c r="E71" s="8" t="str">
        <f>IF(C71="Yes",1,IF(C71="No",5,IF(C71="Not Applicable",1,"")))</f>
        <v/>
      </c>
      <c r="F71" s="21">
        <f t="shared" si="13"/>
        <v>0</v>
      </c>
    </row>
    <row r="72" spans="1:6" x14ac:dyDescent="0.25">
      <c r="A72" s="8"/>
      <c r="B72" s="8" t="s">
        <v>327</v>
      </c>
      <c r="C72" s="8"/>
      <c r="D72" s="8">
        <f t="shared" si="12"/>
        <v>1</v>
      </c>
      <c r="E72" s="8" t="str">
        <f>IF(C72="Yes",1,IF(C72="No",5,IF(C72="Not Applicable",1,"")))</f>
        <v/>
      </c>
      <c r="F72" s="21">
        <f t="shared" si="13"/>
        <v>0</v>
      </c>
    </row>
    <row r="73" spans="1:6" x14ac:dyDescent="0.25">
      <c r="A73" s="8"/>
      <c r="B73" s="8" t="s">
        <v>328</v>
      </c>
      <c r="C73" s="8"/>
      <c r="D73" s="8">
        <f t="shared" si="12"/>
        <v>1</v>
      </c>
      <c r="E73" s="8" t="str">
        <f>IF(C73="Very Often",1,IF(C73="Often",2,IF(C73="Sometimes",3,IF(C73="Rarely",4,IF(C73="Very Rarely",5,IF(C73="Not Applicable",1,""))))))</f>
        <v/>
      </c>
      <c r="F73" s="21">
        <f t="shared" si="13"/>
        <v>0</v>
      </c>
    </row>
    <row r="74" spans="1:6" x14ac:dyDescent="0.25">
      <c r="A74" s="8"/>
      <c r="B74" s="8" t="s">
        <v>329</v>
      </c>
      <c r="C74" s="8"/>
      <c r="D74" s="8">
        <f t="shared" si="12"/>
        <v>1</v>
      </c>
      <c r="E74" s="8" t="str">
        <f>IF(C74="Yes",1,IF(C74="No",5,IF(C74="Not Applicable",1,"")))</f>
        <v/>
      </c>
      <c r="F74" s="21">
        <f t="shared" si="13"/>
        <v>0</v>
      </c>
    </row>
    <row r="75" spans="1:6" x14ac:dyDescent="0.25">
      <c r="A75" s="8"/>
      <c r="B75" s="8" t="s">
        <v>330</v>
      </c>
      <c r="C75" s="8"/>
      <c r="D75" s="8">
        <f t="shared" si="12"/>
        <v>1</v>
      </c>
      <c r="E75" s="8" t="str">
        <f>IF(C75="Strongly Disagree",5,IF(C75="Disagree",4,IF(C75="Neither Agree Nor Disagree",3,IF(C75="Agree",2,IF(C75="Strongly Agree",1,IF(C75="Not Applicable",1,""))))))</f>
        <v/>
      </c>
      <c r="F75" s="21">
        <f t="shared" si="13"/>
        <v>0</v>
      </c>
    </row>
    <row r="76" spans="1:6" x14ac:dyDescent="0.25">
      <c r="A76" s="8"/>
      <c r="B76" s="8" t="s">
        <v>331</v>
      </c>
      <c r="C76" s="8"/>
      <c r="D76" s="8">
        <f t="shared" si="12"/>
        <v>1</v>
      </c>
      <c r="E76" s="8" t="str">
        <f>IF(C76="Yes",1,IF(C76="No",5,IF(C76="Not Applicable",1,"")))</f>
        <v/>
      </c>
      <c r="F76" s="21">
        <f t="shared" si="13"/>
        <v>0</v>
      </c>
    </row>
    <row r="78" spans="1:6" x14ac:dyDescent="0.25">
      <c r="A78" s="113" t="s">
        <v>332</v>
      </c>
      <c r="B78" s="93"/>
      <c r="C78" s="93"/>
      <c r="D78" s="93"/>
      <c r="E78" s="93"/>
      <c r="F78" s="93"/>
    </row>
    <row r="79" spans="1:6" x14ac:dyDescent="0.25">
      <c r="A79" s="8"/>
      <c r="B79" s="8" t="s">
        <v>333</v>
      </c>
      <c r="C79" s="8"/>
      <c r="D79" s="8">
        <f t="shared" ref="D79:D88" si="14">IF(C79="Select response",0,1)</f>
        <v>1</v>
      </c>
      <c r="E79" s="8" t="str">
        <f>IF(C79="Yes",5,IF(C79="No",1,IF(C79="Not Applicable",1,"")))</f>
        <v/>
      </c>
      <c r="F79" s="21">
        <f t="shared" ref="F79:F88" si="15">IFERROR(E79*D79,0)</f>
        <v>0</v>
      </c>
    </row>
    <row r="80" spans="1:6" x14ac:dyDescent="0.25">
      <c r="A80" s="8"/>
      <c r="B80" s="8" t="s">
        <v>334</v>
      </c>
      <c r="C80" s="8"/>
      <c r="D80" s="8">
        <f t="shared" si="14"/>
        <v>1</v>
      </c>
      <c r="E80" s="8" t="str">
        <f>IF(C80="Yes",1,IF(C80="No",5,IF(C80="Not Applicable",1,"")))</f>
        <v/>
      </c>
      <c r="F80" s="21">
        <f t="shared" si="15"/>
        <v>0</v>
      </c>
    </row>
    <row r="81" spans="1:6" x14ac:dyDescent="0.25">
      <c r="A81" s="8"/>
      <c r="B81" s="8" t="s">
        <v>335</v>
      </c>
      <c r="C81" s="8"/>
      <c r="D81" s="8">
        <f t="shared" si="14"/>
        <v>1</v>
      </c>
      <c r="E81" s="8" t="str">
        <f>IF(C81="Very Often",1,IF(C81="Often",2,IF(C81="Sometimes",3,IF(C81="Rarely",4,IF(C81="Very Rarely",5,IF(C81="Not Applicable",1,""))))))</f>
        <v/>
      </c>
      <c r="F81" s="21">
        <f t="shared" si="15"/>
        <v>0</v>
      </c>
    </row>
    <row r="82" spans="1:6" x14ac:dyDescent="0.25">
      <c r="A82" s="8"/>
      <c r="B82" s="8" t="s">
        <v>336</v>
      </c>
      <c r="C82" s="8"/>
      <c r="D82" s="8">
        <f t="shared" si="14"/>
        <v>1</v>
      </c>
      <c r="E82" s="8" t="str">
        <f>IF(C82="Yes",1,IF(C82="No",5,IF(C82="Not Applicable",1,"")))</f>
        <v/>
      </c>
      <c r="F82" s="21">
        <f t="shared" si="15"/>
        <v>0</v>
      </c>
    </row>
    <row r="83" spans="1:6" x14ac:dyDescent="0.25">
      <c r="A83" s="8"/>
      <c r="B83" s="8" t="s">
        <v>337</v>
      </c>
      <c r="C83" s="8"/>
      <c r="D83" s="8">
        <f t="shared" si="14"/>
        <v>1</v>
      </c>
      <c r="E83" s="8" t="str">
        <f>IF(C83="Yes",1,IF(C83="No",5,IF(C83="Not Applicable",1,"")))</f>
        <v/>
      </c>
      <c r="F83" s="21">
        <f t="shared" si="15"/>
        <v>0</v>
      </c>
    </row>
    <row r="84" spans="1:6" x14ac:dyDescent="0.25">
      <c r="A84" s="8"/>
      <c r="B84" s="8" t="s">
        <v>338</v>
      </c>
      <c r="C84" s="8"/>
      <c r="D84" s="8">
        <f t="shared" si="14"/>
        <v>1</v>
      </c>
      <c r="E84" s="8" t="str">
        <f>IF(C84="Strongly Disagree",5,IF(C84="Disagree",4,IF(C84="Neither Agree Nor Disagree",3,IF(C84="Agree",2,IF(C84="Strongly Agree",1,IF(C84="Not Applicable",1,""))))))</f>
        <v/>
      </c>
      <c r="F84" s="21">
        <f t="shared" si="15"/>
        <v>0</v>
      </c>
    </row>
    <row r="85" spans="1:6" x14ac:dyDescent="0.25">
      <c r="A85" s="8"/>
      <c r="B85" s="8" t="s">
        <v>339</v>
      </c>
      <c r="C85" s="8"/>
      <c r="D85" s="8">
        <f t="shared" si="14"/>
        <v>1</v>
      </c>
      <c r="E85" s="8" t="str">
        <f>IF(C85="Yes",1,IF(C85="No",5,IF(C85="Not Applicable",1,"")))</f>
        <v/>
      </c>
      <c r="F85" s="21">
        <f t="shared" si="15"/>
        <v>0</v>
      </c>
    </row>
    <row r="86" spans="1:6" x14ac:dyDescent="0.25">
      <c r="A86" s="8"/>
      <c r="B86" s="8" t="s">
        <v>340</v>
      </c>
      <c r="C86" s="8"/>
      <c r="D86" s="8">
        <f t="shared" si="14"/>
        <v>1</v>
      </c>
      <c r="E86" s="8" t="str">
        <f>IF(C86="Yes",1,IF(C86="No",5,IF(C86="Not Applicable",1,"")))</f>
        <v/>
      </c>
      <c r="F86" s="21">
        <f t="shared" si="15"/>
        <v>0</v>
      </c>
    </row>
    <row r="87" spans="1:6" x14ac:dyDescent="0.25">
      <c r="A87" s="8"/>
      <c r="B87" s="8" t="s">
        <v>341</v>
      </c>
      <c r="C87" s="8"/>
      <c r="D87" s="8">
        <f t="shared" si="14"/>
        <v>1</v>
      </c>
      <c r="E87" s="8" t="str">
        <f>IF(C87="Strongly Disagree",5,IF(C87="Disagree",4,IF(C87="Neither Agree Nor Disagree",3,IF(C87="Agree",2,IF(C87="Strongly Agree",1,IF(C87="Not Applicable",1,""))))))</f>
        <v/>
      </c>
      <c r="F87" s="21">
        <f t="shared" si="15"/>
        <v>0</v>
      </c>
    </row>
    <row r="88" spans="1:6" x14ac:dyDescent="0.25">
      <c r="A88" s="8"/>
      <c r="B88" s="8" t="s">
        <v>342</v>
      </c>
      <c r="C88" s="8"/>
      <c r="D88" s="8">
        <f t="shared" si="14"/>
        <v>1</v>
      </c>
      <c r="E88" s="8" t="str">
        <f>IF(C88="Yes",1,IF(C88="No",5,IF(C88="Not Applicable",1,"")))</f>
        <v/>
      </c>
      <c r="F88" s="21">
        <f t="shared" si="15"/>
        <v>0</v>
      </c>
    </row>
    <row r="90" spans="1:6" x14ac:dyDescent="0.25">
      <c r="A90" s="113" t="s">
        <v>343</v>
      </c>
      <c r="B90" s="93"/>
      <c r="C90" s="93"/>
      <c r="D90" s="93"/>
      <c r="E90" s="93"/>
      <c r="F90" s="93"/>
    </row>
    <row r="91" spans="1:6" x14ac:dyDescent="0.25">
      <c r="A91" s="8"/>
      <c r="B91" s="8" t="s">
        <v>344</v>
      </c>
      <c r="C91" s="8"/>
      <c r="D91" s="8">
        <f t="shared" ref="D91:D100" si="16">IF(C91="Select response",0,1)</f>
        <v>1</v>
      </c>
      <c r="E91" s="8" t="str">
        <f>IF(C91="Yes",5,IF(C91="No",1,IF(C91="Not Applicable",1,"")))</f>
        <v/>
      </c>
      <c r="F91" s="21">
        <f t="shared" ref="F91:F100" si="17">IFERROR(E91*D91,0)</f>
        <v>0</v>
      </c>
    </row>
    <row r="92" spans="1:6" x14ac:dyDescent="0.25">
      <c r="A92" s="8"/>
      <c r="B92" s="8" t="s">
        <v>345</v>
      </c>
      <c r="C92" s="8"/>
      <c r="D92" s="8">
        <f t="shared" si="16"/>
        <v>1</v>
      </c>
      <c r="E92" s="8" t="str">
        <f>IF(C92="Strongly Disagree",5,IF(C92="Disagree",4,IF(C92="Neither Agree Nor Disagree",3,IF(C92="Agree",2,IF(C92="Strongly Agree",1,IF(C92="Not Applicable",1,""))))))</f>
        <v/>
      </c>
      <c r="F92" s="21">
        <f t="shared" si="17"/>
        <v>0</v>
      </c>
    </row>
    <row r="93" spans="1:6" x14ac:dyDescent="0.25">
      <c r="A93" s="8"/>
      <c r="B93" s="8" t="s">
        <v>346</v>
      </c>
      <c r="C93" s="8"/>
      <c r="D93" s="8">
        <f t="shared" si="16"/>
        <v>1</v>
      </c>
      <c r="E93" s="8" t="str">
        <f>IF(C93="Yes",1,IF(C93="No",5,IF(C93="Not Applicable",1,"")))</f>
        <v/>
      </c>
      <c r="F93" s="21">
        <f t="shared" si="17"/>
        <v>0</v>
      </c>
    </row>
    <row r="94" spans="1:6" x14ac:dyDescent="0.25">
      <c r="A94" s="8"/>
      <c r="B94" s="8" t="s">
        <v>347</v>
      </c>
      <c r="C94" s="8"/>
      <c r="D94" s="8">
        <f t="shared" si="16"/>
        <v>1</v>
      </c>
      <c r="E94" s="8" t="str">
        <f>IF(C94="Yes",1,IF(C94="No",5,IF(C94="Not Applicable",1,"")))</f>
        <v/>
      </c>
      <c r="F94" s="21">
        <f t="shared" si="17"/>
        <v>0</v>
      </c>
    </row>
    <row r="95" spans="1:6" x14ac:dyDescent="0.25">
      <c r="A95" s="8"/>
      <c r="B95" s="8" t="s">
        <v>348</v>
      </c>
      <c r="C95" s="8"/>
      <c r="D95" s="8">
        <f t="shared" si="16"/>
        <v>1</v>
      </c>
      <c r="E95" s="8" t="str">
        <f>IF(C95="Very High",5,IF(C95="High",4,IF(C95="Moderate",3,IF(C95="Low",2,IF(C95="Very Low",1,IF(C95="Not Applicable",1,""))))))</f>
        <v/>
      </c>
      <c r="F95" s="21">
        <f t="shared" si="17"/>
        <v>0</v>
      </c>
    </row>
    <row r="96" spans="1:6" x14ac:dyDescent="0.25">
      <c r="A96" s="8"/>
      <c r="B96" s="8" t="s">
        <v>349</v>
      </c>
      <c r="C96" s="8"/>
      <c r="D96" s="8">
        <f t="shared" si="16"/>
        <v>1</v>
      </c>
      <c r="E96" s="8" t="str">
        <f>IF(C96="Yes",1,IF(C96="No",5,IF(C96="Not Applicable",1,"")))</f>
        <v/>
      </c>
      <c r="F96" s="21">
        <f t="shared" si="17"/>
        <v>0</v>
      </c>
    </row>
    <row r="97" spans="1:6" x14ac:dyDescent="0.25">
      <c r="A97" s="8"/>
      <c r="B97" s="8" t="s">
        <v>350</v>
      </c>
      <c r="C97" s="8"/>
      <c r="D97" s="8">
        <f t="shared" si="16"/>
        <v>1</v>
      </c>
      <c r="E97" s="8" t="str">
        <f>IF(C97="Yes",1,IF(C97="No",5,IF(C97="Not Applicable",1,"")))</f>
        <v/>
      </c>
      <c r="F97" s="21">
        <f t="shared" si="17"/>
        <v>0</v>
      </c>
    </row>
    <row r="98" spans="1:6" x14ac:dyDescent="0.25">
      <c r="A98" s="8"/>
      <c r="B98" s="8" t="s">
        <v>351</v>
      </c>
      <c r="C98" s="8"/>
      <c r="D98" s="8">
        <f t="shared" si="16"/>
        <v>1</v>
      </c>
      <c r="E98" s="8" t="str">
        <f>IF(C98="Very Often",1,IF(C98="Often",2,IF(C98="Sometimes",3,IF(C98="Rarely",4,IF(C98="Very Rarely",5,IF(C98="Not Applicable",1,""))))))</f>
        <v/>
      </c>
      <c r="F98" s="21">
        <f t="shared" si="17"/>
        <v>0</v>
      </c>
    </row>
    <row r="99" spans="1:6" x14ac:dyDescent="0.25">
      <c r="A99" s="8"/>
      <c r="B99" s="8" t="s">
        <v>352</v>
      </c>
      <c r="C99" s="8"/>
      <c r="D99" s="8">
        <f t="shared" si="16"/>
        <v>1</v>
      </c>
      <c r="E99" s="8" t="str">
        <f>IF(C99="Strongly Disagree",5,IF(C99="Disagree",4,IF(C99="Neither Agree Nor Disagree",3,IF(C99="Agree",2,IF(C99="Strongly Agree",1,IF(C99="Not Applicable",1,""))))))</f>
        <v/>
      </c>
      <c r="F99" s="21">
        <f t="shared" si="17"/>
        <v>0</v>
      </c>
    </row>
    <row r="100" spans="1:6" x14ac:dyDescent="0.25">
      <c r="A100" s="8"/>
      <c r="B100" s="8" t="s">
        <v>353</v>
      </c>
      <c r="C100" s="8"/>
      <c r="D100" s="8">
        <f t="shared" si="16"/>
        <v>1</v>
      </c>
      <c r="E100" s="8" t="str">
        <f>IF(C100="Yes",1,IF(C100="No",5,IF(C100="Not Applicable",1,"")))</f>
        <v/>
      </c>
      <c r="F100" s="21">
        <f t="shared" si="17"/>
        <v>0</v>
      </c>
    </row>
    <row r="102" spans="1:6" x14ac:dyDescent="0.25">
      <c r="A102" s="113" t="s">
        <v>354</v>
      </c>
      <c r="B102" s="93"/>
      <c r="C102" s="93"/>
      <c r="D102" s="93"/>
      <c r="E102" s="93"/>
      <c r="F102" s="93"/>
    </row>
    <row r="103" spans="1:6" x14ac:dyDescent="0.25">
      <c r="A103" s="8"/>
      <c r="B103" s="8" t="s">
        <v>355</v>
      </c>
      <c r="C103" s="8"/>
      <c r="D103" s="8">
        <f t="shared" ref="D103:D112" si="18">IF(C103="Select response",0,1)</f>
        <v>1</v>
      </c>
      <c r="E103" s="8" t="str">
        <f>IF(C103="Yes",5,IF(C103="No",1,IF(C103="Not Applicable",1,"")))</f>
        <v/>
      </c>
      <c r="F103" s="21">
        <f t="shared" ref="F103:F112" si="19">IFERROR(E103*D103,0)</f>
        <v>0</v>
      </c>
    </row>
    <row r="104" spans="1:6" x14ac:dyDescent="0.25">
      <c r="A104" s="8"/>
      <c r="B104" s="8" t="s">
        <v>356</v>
      </c>
      <c r="C104" s="8"/>
      <c r="D104" s="8">
        <f t="shared" si="18"/>
        <v>1</v>
      </c>
      <c r="E104" s="8" t="str">
        <f>IF(C104="Very High",5,IF(C104="High",4,IF(C104="Moderate",3,IF(C104="Low",2,IF(C104="Very Low",1,IF(C104="Not Applicable",1,""))))))</f>
        <v/>
      </c>
      <c r="F104" s="21">
        <f t="shared" si="19"/>
        <v>0</v>
      </c>
    </row>
    <row r="105" spans="1:6" x14ac:dyDescent="0.25">
      <c r="A105" s="8"/>
      <c r="B105" s="8" t="s">
        <v>357</v>
      </c>
      <c r="C105" s="8"/>
      <c r="D105" s="8">
        <f t="shared" si="18"/>
        <v>1</v>
      </c>
      <c r="E105" s="8" t="str">
        <f>IF(C105="Yes",1,IF(C105="No",5,IF(C105="Not Applicable",1,"")))</f>
        <v/>
      </c>
      <c r="F105" s="21">
        <f t="shared" si="19"/>
        <v>0</v>
      </c>
    </row>
    <row r="106" spans="1:6" x14ac:dyDescent="0.25">
      <c r="A106" s="8"/>
      <c r="B106" s="8" t="s">
        <v>358</v>
      </c>
      <c r="C106" s="8"/>
      <c r="D106" s="8">
        <f t="shared" si="18"/>
        <v>1</v>
      </c>
      <c r="E106" s="8" t="str">
        <f>IF(C106="Very Often",1,IF(C106="Often",2,IF(C106="Sometimes",3,IF(C106="Rarely",4,IF(C106="Very Rarely",5,IF(C106="Not Applicable",1,""))))))</f>
        <v/>
      </c>
      <c r="F106" s="21">
        <f t="shared" si="19"/>
        <v>0</v>
      </c>
    </row>
    <row r="107" spans="1:6" x14ac:dyDescent="0.25">
      <c r="A107" s="8"/>
      <c r="B107" s="8" t="s">
        <v>359</v>
      </c>
      <c r="C107" s="8"/>
      <c r="D107" s="8">
        <f t="shared" si="18"/>
        <v>1</v>
      </c>
      <c r="E107" s="8" t="str">
        <f>IF(C107="Yes",1,IF(C107="No",5,IF(C107="Not Applicable",1,"")))</f>
        <v/>
      </c>
      <c r="F107" s="21">
        <f t="shared" si="19"/>
        <v>0</v>
      </c>
    </row>
    <row r="108" spans="1:6" x14ac:dyDescent="0.25">
      <c r="A108" s="8"/>
      <c r="B108" s="8" t="s">
        <v>360</v>
      </c>
      <c r="C108" s="8"/>
      <c r="D108" s="8">
        <f t="shared" si="18"/>
        <v>1</v>
      </c>
      <c r="E108" s="8" t="str">
        <f>IF(C108="Yes",5,IF(C108="No",1,IF(C108="Not Applicable",1,"")))</f>
        <v/>
      </c>
      <c r="F108" s="21">
        <f t="shared" si="19"/>
        <v>0</v>
      </c>
    </row>
    <row r="109" spans="1:6" x14ac:dyDescent="0.25">
      <c r="A109" s="8"/>
      <c r="B109" s="8" t="s">
        <v>361</v>
      </c>
      <c r="C109" s="8"/>
      <c r="D109" s="8">
        <f t="shared" si="18"/>
        <v>1</v>
      </c>
      <c r="E109" s="8" t="str">
        <f>IF(C109="Yes",1,IF(C109="No",5,IF(C109="Not Applicable",1,"")))</f>
        <v/>
      </c>
      <c r="F109" s="21">
        <f t="shared" si="19"/>
        <v>0</v>
      </c>
    </row>
    <row r="110" spans="1:6" x14ac:dyDescent="0.25">
      <c r="A110" s="8"/>
      <c r="B110" s="8" t="s">
        <v>362</v>
      </c>
      <c r="C110" s="8"/>
      <c r="D110" s="8">
        <f t="shared" si="18"/>
        <v>1</v>
      </c>
      <c r="E110" s="8" t="str">
        <f>IF(C110="Yes",1,IF(C110="No",5,IF(C110="Not Applicable",1,"")))</f>
        <v/>
      </c>
      <c r="F110" s="21">
        <f t="shared" si="19"/>
        <v>0</v>
      </c>
    </row>
    <row r="111" spans="1:6" x14ac:dyDescent="0.25">
      <c r="A111" s="8"/>
      <c r="B111" s="8" t="s">
        <v>363</v>
      </c>
      <c r="C111" s="8"/>
      <c r="D111" s="8">
        <f t="shared" si="18"/>
        <v>1</v>
      </c>
      <c r="E111" s="8" t="str">
        <f>IF(C111="Strongly Disagree",5,IF(C111="Disagree",4,IF(C111="Neither Agree Nor Disagree",3,IF(C111="Agree",2,IF(C111="Strongly Agree",1,IF(C111="Not Applicable",1,""))))))</f>
        <v/>
      </c>
      <c r="F111" s="21">
        <f t="shared" si="19"/>
        <v>0</v>
      </c>
    </row>
    <row r="112" spans="1:6" x14ac:dyDescent="0.25">
      <c r="A112" s="8"/>
      <c r="B112" s="8" t="s">
        <v>364</v>
      </c>
      <c r="C112" s="8"/>
      <c r="D112" s="8">
        <f t="shared" si="18"/>
        <v>1</v>
      </c>
      <c r="E112" s="8" t="str">
        <f>IF(C112="Yes",1,IF(C112="No",5,IF(C112="Not Applicable",1,"")))</f>
        <v/>
      </c>
      <c r="F112" s="21">
        <f t="shared" si="19"/>
        <v>0</v>
      </c>
    </row>
    <row r="114" spans="1:6" x14ac:dyDescent="0.25">
      <c r="A114" s="113" t="s">
        <v>365</v>
      </c>
      <c r="B114" s="93"/>
      <c r="C114" s="93"/>
      <c r="D114" s="93"/>
      <c r="E114" s="93"/>
      <c r="F114" s="93"/>
    </row>
    <row r="115" spans="1:6" x14ac:dyDescent="0.25">
      <c r="A115" s="8"/>
      <c r="B115" s="8" t="s">
        <v>366</v>
      </c>
      <c r="C115" s="8"/>
      <c r="D115" s="8">
        <f t="shared" ref="D115:D123" si="20">IF(C115="Select response",0,1)</f>
        <v>1</v>
      </c>
      <c r="E115" s="8" t="str">
        <f>IF(C115="Yes",1,IF(C115="No",5,IF(C115="Not Applicable",1,"")))</f>
        <v/>
      </c>
      <c r="F115" s="21">
        <f t="shared" ref="F115:F123" si="21">IFERROR(E115*D115,0)</f>
        <v>0</v>
      </c>
    </row>
    <row r="116" spans="1:6" x14ac:dyDescent="0.25">
      <c r="A116" s="8"/>
      <c r="B116" s="8" t="s">
        <v>367</v>
      </c>
      <c r="C116" s="8"/>
      <c r="D116" s="8">
        <f t="shared" si="20"/>
        <v>1</v>
      </c>
      <c r="E116" s="8" t="str">
        <f>IF(C116="Yes",1,IF(C116="No",5,IF(C116="Not Applicable",1,"")))</f>
        <v/>
      </c>
      <c r="F116" s="21">
        <f t="shared" si="21"/>
        <v>0</v>
      </c>
    </row>
    <row r="117" spans="1:6" x14ac:dyDescent="0.25">
      <c r="A117" s="8"/>
      <c r="B117" s="8" t="s">
        <v>368</v>
      </c>
      <c r="C117" s="8"/>
      <c r="D117" s="8">
        <f t="shared" si="20"/>
        <v>1</v>
      </c>
      <c r="E117" s="8" t="str">
        <f>IF(C117="Yes",5,IF(C117="No",1,IF(C117="Not Applicable",1,"")))</f>
        <v/>
      </c>
      <c r="F117" s="21">
        <f t="shared" si="21"/>
        <v>0</v>
      </c>
    </row>
    <row r="118" spans="1:6" x14ac:dyDescent="0.25">
      <c r="A118" s="8"/>
      <c r="B118" s="8" t="s">
        <v>369</v>
      </c>
      <c r="C118" s="8"/>
      <c r="D118" s="8">
        <f t="shared" si="20"/>
        <v>1</v>
      </c>
      <c r="E118" s="8" t="str">
        <f>IF(C118="Very Often",1,IF(C118="Often",2,IF(C118="Sometimes",3,IF(C118="Rarely",4,IF(C118="Very Rarely",5,IF(C118="Not Applicable",1,""))))))</f>
        <v/>
      </c>
      <c r="F118" s="21">
        <f t="shared" si="21"/>
        <v>0</v>
      </c>
    </row>
    <row r="119" spans="1:6" x14ac:dyDescent="0.25">
      <c r="A119" s="8"/>
      <c r="B119" s="8" t="s">
        <v>370</v>
      </c>
      <c r="C119" s="8"/>
      <c r="D119" s="8">
        <f t="shared" si="20"/>
        <v>1</v>
      </c>
      <c r="E119" s="8" t="str">
        <f>IF(C119="Very High",5,IF(C119="High",4,IF(C119="Moderate",3,IF(C119="Low",2,IF(C119="Very Low",1,IF(C119="Not Applicable",1,""))))))</f>
        <v/>
      </c>
      <c r="F119" s="21">
        <f t="shared" si="21"/>
        <v>0</v>
      </c>
    </row>
    <row r="120" spans="1:6" x14ac:dyDescent="0.25">
      <c r="A120" s="8"/>
      <c r="B120" s="8" t="s">
        <v>371</v>
      </c>
      <c r="C120" s="8"/>
      <c r="D120" s="8">
        <f t="shared" si="20"/>
        <v>1</v>
      </c>
      <c r="E120" s="8" t="str">
        <f>IF(C120="Strongly Disagree",5,IF(C120="Disagree",4,IF(C120="Neither Agree Nor Disagree",3,IF(C120="Agree",2,IF(C120="Strongly Agree",1,IF(C120="Not Applicable",1,""))))))</f>
        <v/>
      </c>
      <c r="F120" s="21">
        <f t="shared" si="21"/>
        <v>0</v>
      </c>
    </row>
    <row r="121" spans="1:6" ht="30" x14ac:dyDescent="0.25">
      <c r="A121" s="8"/>
      <c r="B121" s="8" t="s">
        <v>372</v>
      </c>
      <c r="C121" s="8"/>
      <c r="D121" s="8">
        <f t="shared" si="20"/>
        <v>1</v>
      </c>
      <c r="E121" s="8" t="str">
        <f>IF(C121="Strongly Disagree",5,IF(C121="Disagree",4,IF(C121="Neither Agree Nor Disagree",3,IF(C121="Agree",2,IF(C121="Strongly Agree",1,IF(C121="Not Applicable",1,""))))))</f>
        <v/>
      </c>
      <c r="F121" s="21">
        <f t="shared" si="21"/>
        <v>0</v>
      </c>
    </row>
    <row r="122" spans="1:6" x14ac:dyDescent="0.25">
      <c r="A122" s="8"/>
      <c r="B122" s="8" t="s">
        <v>373</v>
      </c>
      <c r="C122" s="8"/>
      <c r="D122" s="8">
        <f t="shared" si="20"/>
        <v>1</v>
      </c>
      <c r="E122" s="8" t="str">
        <f>IF(C122="Yes",1,IF(C122="No",5,IF(C122="Not Applicable",1,"")))</f>
        <v/>
      </c>
      <c r="F122" s="21">
        <f t="shared" si="21"/>
        <v>0</v>
      </c>
    </row>
    <row r="123" spans="1:6" x14ac:dyDescent="0.25">
      <c r="A123" s="8"/>
      <c r="B123" s="8" t="s">
        <v>374</v>
      </c>
      <c r="C123" s="8"/>
      <c r="D123" s="8">
        <f t="shared" si="20"/>
        <v>1</v>
      </c>
      <c r="E123" s="8" t="str">
        <f>IF(C123="Strongly Disagree",5,IF(C123="Disagree",4,IF(C123="Neither Agree Nor Disagree",3,IF(C123="Agree",2,IF(C123="Strongly Agree",1,IF(C123="Not Applicable",1,""))))))</f>
        <v/>
      </c>
      <c r="F123" s="21">
        <f t="shared" si="21"/>
        <v>0</v>
      </c>
    </row>
    <row r="125" spans="1:6" x14ac:dyDescent="0.25">
      <c r="A125" s="15" t="s">
        <v>51</v>
      </c>
      <c r="B125" s="16">
        <f>IFERROR(SUM(F5:F12)/SUM(D5:D12),0)</f>
        <v>0</v>
      </c>
    </row>
    <row r="126" spans="1:6" x14ac:dyDescent="0.25">
      <c r="A126" s="15" t="s">
        <v>52</v>
      </c>
      <c r="B126" s="16">
        <f>IFERROR(SUM(F15:F23)/SUM(D15:D23),0)</f>
        <v>0</v>
      </c>
    </row>
    <row r="127" spans="1:6" x14ac:dyDescent="0.25">
      <c r="A127" s="15" t="s">
        <v>53</v>
      </c>
      <c r="B127" s="16">
        <f>IFERROR(SUM(F26:F33)/SUM(D26:D33),0)</f>
        <v>0</v>
      </c>
    </row>
    <row r="128" spans="1:6" x14ac:dyDescent="0.25">
      <c r="A128" s="15" t="s">
        <v>54</v>
      </c>
      <c r="B128" s="16">
        <f>IFERROR(SUM(F36:F44)/SUM(D36:D44),0)</f>
        <v>0</v>
      </c>
    </row>
    <row r="129" spans="1:2" x14ac:dyDescent="0.25">
      <c r="A129" s="15" t="s">
        <v>55</v>
      </c>
      <c r="B129" s="16">
        <f>IFERROR(SUM(F47:F57)/SUM(D47:D57),0)</f>
        <v>0</v>
      </c>
    </row>
    <row r="130" spans="1:2" x14ac:dyDescent="0.25">
      <c r="A130" s="15" t="s">
        <v>56</v>
      </c>
      <c r="B130" s="16">
        <f>IFERROR(SUM(F60:F65)/SUM(D60:D65),0)</f>
        <v>0</v>
      </c>
    </row>
    <row r="131" spans="1:2" x14ac:dyDescent="0.25">
      <c r="A131" s="15" t="s">
        <v>375</v>
      </c>
      <c r="B131" s="16">
        <f>IFERROR(SUM(F68:F76)/SUM(D68:D76),0)</f>
        <v>0</v>
      </c>
    </row>
    <row r="132" spans="1:2" x14ac:dyDescent="0.25">
      <c r="A132" s="15" t="s">
        <v>58</v>
      </c>
      <c r="B132" s="16">
        <f>IFERROR(SUM(F79:F88)/SUM(D79:D88),0)</f>
        <v>0</v>
      </c>
    </row>
    <row r="133" spans="1:2" x14ac:dyDescent="0.25">
      <c r="A133" s="15" t="s">
        <v>59</v>
      </c>
      <c r="B133" s="16">
        <f>IFERROR(SUM(F91:F100)/SUM(D91:D100),0)</f>
        <v>0</v>
      </c>
    </row>
    <row r="134" spans="1:2" x14ac:dyDescent="0.25">
      <c r="A134" s="15" t="s">
        <v>60</v>
      </c>
      <c r="B134" s="16">
        <f>IFERROR(SUM(F103:F112)/SUM(D103:D112),0)</f>
        <v>0</v>
      </c>
    </row>
    <row r="135" spans="1:2" x14ac:dyDescent="0.25">
      <c r="A135" s="15" t="s">
        <v>61</v>
      </c>
      <c r="B135" s="16">
        <f>IFERROR(SUM(F115:F122)/SUM(D115:D122),0)</f>
        <v>0</v>
      </c>
    </row>
    <row r="137" spans="1:2" x14ac:dyDescent="0.25">
      <c r="A137" s="13" t="s">
        <v>376</v>
      </c>
      <c r="B137" s="17">
        <f>AVERAGE(B125:B135)</f>
        <v>0</v>
      </c>
    </row>
  </sheetData>
  <mergeCells count="13">
    <mergeCell ref="A1:F1"/>
    <mergeCell ref="A67:F67"/>
    <mergeCell ref="A35:F35"/>
    <mergeCell ref="A4:F4"/>
    <mergeCell ref="A78:F78"/>
    <mergeCell ref="A114:F114"/>
    <mergeCell ref="A59:F59"/>
    <mergeCell ref="A25:F25"/>
    <mergeCell ref="I3:L3"/>
    <mergeCell ref="A46:F46"/>
    <mergeCell ref="A90:F90"/>
    <mergeCell ref="A14:F14"/>
    <mergeCell ref="A102:F102"/>
  </mergeCells>
  <dataValidations count="4">
    <dataValidation type="list" allowBlank="1" sqref="C15:C19 C9:C11 C7 C21 C29:C31 C33 C36:C38 C41 C44 C48 C51 C54 C56 C60:C61 C63 C76 C70:C72 C74 C79:C80 C82:C83 C85:C86 C88 C91 C93:C94 C96:C97 C100 C103 C105 C107:C110 C112 C115:C117 C5 C122" xr:uid="{421EDC0C-4F5B-4B39-9E54-68B69DEEFE5C}">
      <formula1>$I$5:$I$7</formula1>
    </dataValidation>
    <dataValidation type="list" allowBlank="1" sqref="C6 C111 C27:C28 C32 C40 C42 C47 C49:C50 C52:C53 C57 C62 C65 C68:C69 C75 C84 C87 C92 C99 C123 C120:C121" xr:uid="{E8687F2E-9CA3-4D65-A24A-6A5D8154BF61}">
      <formula1>$J$5:$J$10</formula1>
    </dataValidation>
    <dataValidation type="list" allowBlank="1" sqref="C8 C12 C104 C95 C119" xr:uid="{5D304F8A-F14E-40EE-8B52-5F3DF1A80BA8}">
      <formula1>$K$5:$K$10</formula1>
    </dataValidation>
    <dataValidation type="list" allowBlank="1" sqref="C20 C22:C23 C26 C39 C43 C55 C64 C73 C81 C98 C106 C118" xr:uid="{8B6F9F5C-A972-4B29-857F-7DB08E1338B1}">
      <formula1>$L$5:$L$10</formula1>
    </dataValidation>
  </dataValidations>
  <pageMargins left="0.75" right="0.75" top="1" bottom="1" header="0.5" footer="0.5"/>
  <ignoredErrors>
    <ignoredError sqref="E8 E20:E21 E32 E41 E48 E51 E55 E122 E111 E108 E106 E95 E87 E84 E81 E75 E73 E6"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F23"/>
  <sheetViews>
    <sheetView workbookViewId="0">
      <selection activeCell="I19" sqref="I19"/>
    </sheetView>
  </sheetViews>
  <sheetFormatPr defaultRowHeight="15" x14ac:dyDescent="0.25"/>
  <cols>
    <col min="1" max="1" width="45.7109375" bestFit="1" customWidth="1"/>
    <col min="2" max="2" width="32.7109375" bestFit="1" customWidth="1"/>
    <col min="3" max="3" width="20.7109375" hidden="1" customWidth="1"/>
    <col min="4" max="4" width="13.5703125" hidden="1" customWidth="1"/>
    <col min="5" max="6" width="0" hidden="1" customWidth="1"/>
  </cols>
  <sheetData>
    <row r="1" spans="1:6" ht="21.75" customHeight="1" x14ac:dyDescent="0.25">
      <c r="A1" s="82" t="s">
        <v>377</v>
      </c>
      <c r="B1" s="83"/>
    </row>
    <row r="2" spans="1:6" x14ac:dyDescent="0.25">
      <c r="E2" t="s">
        <v>378</v>
      </c>
    </row>
    <row r="3" spans="1:6" x14ac:dyDescent="0.25">
      <c r="A3" s="75" t="s">
        <v>379</v>
      </c>
      <c r="B3" s="76"/>
      <c r="D3" t="s">
        <v>380</v>
      </c>
      <c r="E3" t="s">
        <v>381</v>
      </c>
      <c r="F3" t="s">
        <v>382</v>
      </c>
    </row>
    <row r="4" spans="1:6" x14ac:dyDescent="0.25">
      <c r="A4" t="s">
        <v>383</v>
      </c>
      <c r="B4" s="79" t="str">
        <f>'Product Overview - Foundation'!C5</f>
        <v>Sample Vendor Name</v>
      </c>
      <c r="D4" t="s">
        <v>384</v>
      </c>
      <c r="E4" t="s">
        <v>385</v>
      </c>
      <c r="F4" t="s">
        <v>386</v>
      </c>
    </row>
    <row r="5" spans="1:6" x14ac:dyDescent="0.25">
      <c r="A5" t="s">
        <v>387</v>
      </c>
      <c r="B5" s="79" t="str">
        <f>'Product Overview - Foundation'!E5</f>
        <v>Sample Solution Name</v>
      </c>
      <c r="D5" t="s">
        <v>388</v>
      </c>
      <c r="E5" t="s">
        <v>389</v>
      </c>
      <c r="F5" t="s">
        <v>390</v>
      </c>
    </row>
    <row r="6" spans="1:6" ht="160.5" customHeight="1" x14ac:dyDescent="0.25">
      <c r="A6" s="78" t="s">
        <v>391</v>
      </c>
      <c r="B6" s="80" t="str">
        <f>'Product Overview - Foundation'!B9</f>
        <v>Describe what the product does, its core value proposition, and how it operates.
Include:
• Primary function
• How AI is used
• End-user workflow
• Key differentiators</v>
      </c>
    </row>
    <row r="7" spans="1:6" ht="12.75" customHeight="1" x14ac:dyDescent="0.25"/>
    <row r="8" spans="1:6" ht="15.75" x14ac:dyDescent="0.25">
      <c r="A8" s="77" t="s">
        <v>392</v>
      </c>
      <c r="B8" s="76"/>
    </row>
    <row r="9" spans="1:6" x14ac:dyDescent="0.25">
      <c r="A9" t="s">
        <v>393</v>
      </c>
      <c r="B9" s="41"/>
    </row>
    <row r="10" spans="1:6" x14ac:dyDescent="0.25">
      <c r="A10" t="s">
        <v>394</v>
      </c>
      <c r="B10" s="41"/>
    </row>
    <row r="12" spans="1:6" x14ac:dyDescent="0.25">
      <c r="A12" s="75" t="s">
        <v>395</v>
      </c>
      <c r="B12" s="74"/>
      <c r="F12" t="s">
        <v>396</v>
      </c>
    </row>
    <row r="13" spans="1:6" x14ac:dyDescent="0.25">
      <c r="A13" t="s">
        <v>397</v>
      </c>
      <c r="B13" s="41"/>
    </row>
    <row r="14" spans="1:6" x14ac:dyDescent="0.25">
      <c r="A14" t="s">
        <v>398</v>
      </c>
      <c r="B14" s="41"/>
    </row>
    <row r="16" spans="1:6" ht="15.75" x14ac:dyDescent="0.25">
      <c r="A16" s="14" t="s">
        <v>399</v>
      </c>
      <c r="B16" s="41"/>
    </row>
    <row r="17" spans="1:2" ht="12" customHeight="1" x14ac:dyDescent="0.25"/>
    <row r="18" spans="1:2" x14ac:dyDescent="0.25">
      <c r="A18" s="13" t="s">
        <v>400</v>
      </c>
    </row>
    <row r="19" spans="1:2" x14ac:dyDescent="0.25">
      <c r="A19" s="84"/>
      <c r="B19" s="85"/>
    </row>
    <row r="20" spans="1:2" x14ac:dyDescent="0.25">
      <c r="A20" s="85"/>
      <c r="B20" s="85"/>
    </row>
    <row r="21" spans="1:2" x14ac:dyDescent="0.25">
      <c r="A21" s="85"/>
      <c r="B21" s="85"/>
    </row>
    <row r="22" spans="1:2" x14ac:dyDescent="0.25">
      <c r="A22" s="85"/>
      <c r="B22" s="85"/>
    </row>
    <row r="23" spans="1:2" x14ac:dyDescent="0.25">
      <c r="A23" s="85"/>
      <c r="B23" s="85"/>
    </row>
  </sheetData>
  <mergeCells count="2">
    <mergeCell ref="A1:B1"/>
    <mergeCell ref="A19:B23"/>
  </mergeCells>
  <dataValidations count="3">
    <dataValidation type="list" allowBlank="1" showInputMessage="1" showErrorMessage="1" sqref="B16" xr:uid="{CE89F694-1B83-4856-8C60-F8CA05D848AC}">
      <formula1>$F$3:$F$5</formula1>
    </dataValidation>
    <dataValidation type="list" allowBlank="1" showInputMessage="1" showErrorMessage="1" sqref="B9:B10" xr:uid="{ECD6DC85-2254-45DA-86E4-EE4365E05F21}">
      <formula1>$D$3:$D$5</formula1>
    </dataValidation>
    <dataValidation type="list" allowBlank="1" showInputMessage="1" showErrorMessage="1" sqref="B13:B14" xr:uid="{362DF4A2-27FF-44D0-9233-F9A63068C3D4}">
      <formula1>$E$2:$E$5</formula1>
    </dataValidation>
  </dataValidations>
  <pageMargins left="0.75" right="0.75" top="1" bottom="1" header="0.5" footer="0.5"/>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0"/>
  <sheetViews>
    <sheetView workbookViewId="0">
      <selection activeCell="B9" sqref="B9:B13"/>
    </sheetView>
  </sheetViews>
  <sheetFormatPr defaultRowHeight="15" x14ac:dyDescent="0.25"/>
  <cols>
    <col min="1" max="1" width="4.42578125" customWidth="1"/>
    <col min="2" max="6" width="43.7109375" customWidth="1"/>
    <col min="7" max="7" width="37.140625" customWidth="1"/>
    <col min="8" max="8" width="9.140625" customWidth="1"/>
    <col min="9" max="9" width="12.5703125" hidden="1" customWidth="1"/>
  </cols>
  <sheetData>
    <row r="1" spans="2:9" ht="20.100000000000001" customHeight="1" x14ac:dyDescent="0.35">
      <c r="B1" s="90" t="s">
        <v>17</v>
      </c>
      <c r="C1" s="91"/>
      <c r="D1" s="91"/>
      <c r="E1" s="91"/>
      <c r="F1" s="91"/>
      <c r="G1" s="91"/>
    </row>
    <row r="2" spans="2:9" x14ac:dyDescent="0.25">
      <c r="B2" s="92" t="s">
        <v>18</v>
      </c>
      <c r="C2" s="93"/>
      <c r="D2" s="93"/>
      <c r="E2" s="93"/>
      <c r="F2" s="93"/>
      <c r="G2" s="93"/>
    </row>
    <row r="3" spans="2:9" ht="15.75" thickBot="1" x14ac:dyDescent="0.3">
      <c r="B3" s="27"/>
    </row>
    <row r="4" spans="2:9" ht="15.75" x14ac:dyDescent="0.25">
      <c r="B4" s="94" t="s">
        <v>19</v>
      </c>
      <c r="C4" s="89"/>
      <c r="D4" s="89"/>
      <c r="E4" s="89"/>
      <c r="F4" s="89"/>
      <c r="G4" s="89"/>
    </row>
    <row r="5" spans="2:9" x14ac:dyDescent="0.25">
      <c r="B5" s="38" t="s">
        <v>20</v>
      </c>
      <c r="C5" s="39" t="s">
        <v>21</v>
      </c>
      <c r="D5" s="38" t="s">
        <v>22</v>
      </c>
      <c r="E5" s="39" t="s">
        <v>23</v>
      </c>
      <c r="F5" s="38" t="s">
        <v>24</v>
      </c>
      <c r="G5" s="42">
        <v>46065</v>
      </c>
    </row>
    <row r="6" spans="2:9" x14ac:dyDescent="0.25">
      <c r="B6" s="36" t="s">
        <v>25</v>
      </c>
      <c r="C6" s="95" t="s">
        <v>26</v>
      </c>
      <c r="D6" s="96"/>
      <c r="E6" s="96"/>
      <c r="F6" s="37" t="s">
        <v>27</v>
      </c>
      <c r="G6" s="40" t="s">
        <v>28</v>
      </c>
      <c r="I6" s="24" t="s">
        <v>29</v>
      </c>
    </row>
    <row r="7" spans="2:9" ht="15.75" x14ac:dyDescent="0.25">
      <c r="B7" s="97" t="s">
        <v>30</v>
      </c>
      <c r="C7" s="89"/>
      <c r="D7" s="89"/>
      <c r="E7" s="89"/>
      <c r="F7" s="89"/>
      <c r="G7" s="89"/>
      <c r="I7" s="24" t="s">
        <v>31</v>
      </c>
    </row>
    <row r="8" spans="2:9" x14ac:dyDescent="0.25">
      <c r="B8" s="35" t="s">
        <v>32</v>
      </c>
      <c r="C8" s="98" t="s">
        <v>33</v>
      </c>
      <c r="D8" s="99"/>
      <c r="E8" s="99"/>
      <c r="F8" s="98" t="s">
        <v>34</v>
      </c>
      <c r="G8" s="99"/>
      <c r="I8" s="24" t="s">
        <v>28</v>
      </c>
    </row>
    <row r="9" spans="2:9" x14ac:dyDescent="0.25">
      <c r="B9" s="100" t="s">
        <v>35</v>
      </c>
      <c r="C9" s="100" t="s">
        <v>36</v>
      </c>
      <c r="D9" s="101"/>
      <c r="E9" s="101"/>
      <c r="F9" s="100" t="s">
        <v>37</v>
      </c>
      <c r="G9" s="101"/>
    </row>
    <row r="10" spans="2:9" x14ac:dyDescent="0.25">
      <c r="B10" s="101"/>
      <c r="C10" s="101"/>
      <c r="D10" s="101"/>
      <c r="E10" s="101"/>
      <c r="F10" s="101"/>
      <c r="G10" s="101"/>
    </row>
    <row r="11" spans="2:9" x14ac:dyDescent="0.25">
      <c r="B11" s="101"/>
      <c r="C11" s="101"/>
      <c r="D11" s="101"/>
      <c r="E11" s="101"/>
      <c r="F11" s="101"/>
      <c r="G11" s="101"/>
    </row>
    <row r="12" spans="2:9" x14ac:dyDescent="0.25">
      <c r="B12" s="101"/>
      <c r="C12" s="101"/>
      <c r="D12" s="101"/>
      <c r="E12" s="101"/>
      <c r="F12" s="101"/>
      <c r="G12" s="101"/>
    </row>
    <row r="13" spans="2:9" ht="63" customHeight="1" x14ac:dyDescent="0.25">
      <c r="B13" s="101"/>
      <c r="C13" s="101"/>
      <c r="D13" s="101"/>
      <c r="E13" s="101"/>
      <c r="F13" s="101"/>
      <c r="G13" s="101"/>
    </row>
    <row r="14" spans="2:9" ht="15.75" x14ac:dyDescent="0.25">
      <c r="B14" s="97" t="s">
        <v>38</v>
      </c>
      <c r="C14" s="89"/>
      <c r="D14" s="89"/>
      <c r="E14" s="89"/>
      <c r="F14" s="89"/>
      <c r="G14" s="89"/>
    </row>
    <row r="15" spans="2:9" x14ac:dyDescent="0.25">
      <c r="B15" s="35" t="s">
        <v>39</v>
      </c>
      <c r="C15" s="98" t="s">
        <v>40</v>
      </c>
      <c r="D15" s="99"/>
      <c r="E15" s="35" t="s">
        <v>41</v>
      </c>
      <c r="F15" s="98" t="s">
        <v>42</v>
      </c>
      <c r="G15" s="99"/>
    </row>
    <row r="16" spans="2:9" x14ac:dyDescent="0.25">
      <c r="B16" s="100" t="s">
        <v>43</v>
      </c>
      <c r="C16" s="100" t="s">
        <v>44</v>
      </c>
      <c r="D16" s="99"/>
      <c r="E16" s="100" t="s">
        <v>45</v>
      </c>
      <c r="F16" s="100" t="s">
        <v>46</v>
      </c>
      <c r="G16" s="99"/>
    </row>
    <row r="17" spans="2:7" x14ac:dyDescent="0.25">
      <c r="B17" s="99"/>
      <c r="C17" s="99"/>
      <c r="D17" s="99"/>
      <c r="E17" s="99"/>
      <c r="F17" s="99"/>
      <c r="G17" s="99"/>
    </row>
    <row r="18" spans="2:7" x14ac:dyDescent="0.25">
      <c r="B18" s="99"/>
      <c r="C18" s="99"/>
      <c r="D18" s="99"/>
      <c r="E18" s="99"/>
      <c r="F18" s="99"/>
      <c r="G18" s="99"/>
    </row>
    <row r="19" spans="2:7" x14ac:dyDescent="0.25">
      <c r="B19" s="99"/>
      <c r="C19" s="99"/>
      <c r="D19" s="99"/>
      <c r="E19" s="99"/>
      <c r="F19" s="99"/>
      <c r="G19" s="99"/>
    </row>
    <row r="20" spans="2:7" ht="21.75" customHeight="1" x14ac:dyDescent="0.25">
      <c r="B20" s="99"/>
      <c r="C20" s="99"/>
      <c r="D20" s="99"/>
      <c r="E20" s="99"/>
      <c r="F20" s="99"/>
      <c r="G20" s="99"/>
    </row>
    <row r="21" spans="2:7" ht="16.5" thickBot="1" x14ac:dyDescent="0.3">
      <c r="B21" s="102" t="s">
        <v>47</v>
      </c>
      <c r="C21" s="103"/>
      <c r="D21" s="103"/>
      <c r="E21" s="103"/>
      <c r="F21" s="103"/>
      <c r="G21" s="103"/>
    </row>
    <row r="22" spans="2:7" ht="8.25" customHeight="1" x14ac:dyDescent="0.25">
      <c r="B22" s="81"/>
    </row>
    <row r="23" spans="2:7" ht="18" customHeight="1" x14ac:dyDescent="0.25">
      <c r="B23" s="28" t="s">
        <v>48</v>
      </c>
      <c r="C23" s="28" t="s">
        <v>49</v>
      </c>
      <c r="D23" s="28" t="s">
        <v>50</v>
      </c>
      <c r="E23" s="29"/>
      <c r="F23" s="29"/>
      <c r="G23" s="29"/>
    </row>
    <row r="24" spans="2:7" ht="15.95" customHeight="1" x14ac:dyDescent="0.25">
      <c r="B24" s="30" t="s">
        <v>51</v>
      </c>
      <c r="C24" s="31">
        <f>'(JPS) Tech Risk Assessment'!B125</f>
        <v>0</v>
      </c>
      <c r="D24" s="32" t="str">
        <f t="shared" ref="D24:D34" si="0">IF(C24&gt;=4,"VERY HIGH",IF(C24&gt;=3,"HIGH",IF(C24&gt;=2,"MODERATE",IF(C24&gt;0,"LOW","N/A"))))</f>
        <v>N/A</v>
      </c>
      <c r="E24" s="29"/>
      <c r="F24" s="29"/>
      <c r="G24" s="29"/>
    </row>
    <row r="25" spans="2:7" ht="15.95" customHeight="1" x14ac:dyDescent="0.25">
      <c r="B25" s="30" t="s">
        <v>52</v>
      </c>
      <c r="C25" s="31">
        <f>'(JPS) Tech Risk Assessment'!B126</f>
        <v>0</v>
      </c>
      <c r="D25" s="32" t="str">
        <f t="shared" si="0"/>
        <v>N/A</v>
      </c>
      <c r="E25" s="29"/>
      <c r="F25" s="29"/>
      <c r="G25" s="29"/>
    </row>
    <row r="26" spans="2:7" ht="15.95" customHeight="1" x14ac:dyDescent="0.25">
      <c r="B26" s="30" t="s">
        <v>53</v>
      </c>
      <c r="C26" s="31">
        <f>'(JPS) Tech Risk Assessment'!B127</f>
        <v>0</v>
      </c>
      <c r="D26" s="32" t="str">
        <f t="shared" si="0"/>
        <v>N/A</v>
      </c>
      <c r="E26" s="29"/>
      <c r="F26" s="29"/>
      <c r="G26" s="29"/>
    </row>
    <row r="27" spans="2:7" ht="15.95" customHeight="1" x14ac:dyDescent="0.25">
      <c r="B27" s="30" t="s">
        <v>54</v>
      </c>
      <c r="C27" s="31">
        <f>'(JPS) Tech Risk Assessment'!B128</f>
        <v>0</v>
      </c>
      <c r="D27" s="32" t="str">
        <f t="shared" si="0"/>
        <v>N/A</v>
      </c>
      <c r="E27" s="29"/>
      <c r="F27" s="29"/>
      <c r="G27" s="29"/>
    </row>
    <row r="28" spans="2:7" ht="15.95" customHeight="1" x14ac:dyDescent="0.25">
      <c r="B28" s="30" t="s">
        <v>55</v>
      </c>
      <c r="C28" s="31">
        <f>'(JPS) Tech Risk Assessment'!B129</f>
        <v>0</v>
      </c>
      <c r="D28" s="32" t="str">
        <f t="shared" si="0"/>
        <v>N/A</v>
      </c>
      <c r="E28" s="29"/>
      <c r="F28" s="29"/>
      <c r="G28" s="29"/>
    </row>
    <row r="29" spans="2:7" ht="15.95" customHeight="1" x14ac:dyDescent="0.25">
      <c r="B29" s="30" t="s">
        <v>56</v>
      </c>
      <c r="C29" s="31">
        <f>'(JPS) Tech Risk Assessment'!B130</f>
        <v>0</v>
      </c>
      <c r="D29" s="32" t="str">
        <f t="shared" si="0"/>
        <v>N/A</v>
      </c>
      <c r="E29" s="29"/>
      <c r="F29" s="29"/>
      <c r="G29" s="29"/>
    </row>
    <row r="30" spans="2:7" ht="15.95" customHeight="1" x14ac:dyDescent="0.25">
      <c r="B30" s="30" t="s">
        <v>57</v>
      </c>
      <c r="C30" s="31">
        <f>'(JPS) Tech Risk Assessment'!B131</f>
        <v>0</v>
      </c>
      <c r="D30" s="32" t="str">
        <f t="shared" si="0"/>
        <v>N/A</v>
      </c>
      <c r="E30" s="29"/>
      <c r="F30" s="29"/>
      <c r="G30" s="29"/>
    </row>
    <row r="31" spans="2:7" ht="15.95" customHeight="1" x14ac:dyDescent="0.25">
      <c r="B31" s="30" t="s">
        <v>58</v>
      </c>
      <c r="C31" s="31">
        <f>'(JPS) Tech Risk Assessment'!B132</f>
        <v>0</v>
      </c>
      <c r="D31" s="32" t="str">
        <f t="shared" si="0"/>
        <v>N/A</v>
      </c>
      <c r="E31" s="29"/>
      <c r="F31" s="29"/>
      <c r="G31" s="29"/>
    </row>
    <row r="32" spans="2:7" ht="15.95" customHeight="1" x14ac:dyDescent="0.25">
      <c r="B32" s="30" t="s">
        <v>59</v>
      </c>
      <c r="C32" s="31">
        <f>'(JPS) Tech Risk Assessment'!B133</f>
        <v>0</v>
      </c>
      <c r="D32" s="32" t="str">
        <f t="shared" si="0"/>
        <v>N/A</v>
      </c>
      <c r="E32" s="29"/>
      <c r="F32" s="29"/>
      <c r="G32" s="29"/>
    </row>
    <row r="33" spans="2:7" ht="15.95" customHeight="1" x14ac:dyDescent="0.25">
      <c r="B33" s="30" t="s">
        <v>60</v>
      </c>
      <c r="C33" s="31">
        <f>'(JPS) Tech Risk Assessment'!B134</f>
        <v>0</v>
      </c>
      <c r="D33" s="32" t="str">
        <f t="shared" si="0"/>
        <v>N/A</v>
      </c>
      <c r="E33" s="29"/>
      <c r="F33" s="29"/>
      <c r="G33" s="29"/>
    </row>
    <row r="34" spans="2:7" ht="15.95" customHeight="1" x14ac:dyDescent="0.25">
      <c r="B34" s="30" t="s">
        <v>61</v>
      </c>
      <c r="C34" s="31">
        <f>'(JPS) Tech Risk Assessment'!B135</f>
        <v>0</v>
      </c>
      <c r="D34" s="32" t="str">
        <f t="shared" si="0"/>
        <v>N/A</v>
      </c>
      <c r="E34" s="29"/>
      <c r="F34" s="29"/>
      <c r="G34" s="29"/>
    </row>
    <row r="35" spans="2:7" ht="15.75" x14ac:dyDescent="0.25">
      <c r="B35" s="26"/>
      <c r="C35" s="26"/>
      <c r="D35" s="26"/>
      <c r="E35" s="29"/>
      <c r="F35" s="29"/>
      <c r="G35" s="29"/>
    </row>
    <row r="36" spans="2:7" ht="15.75" x14ac:dyDescent="0.25">
      <c r="B36" s="88" t="s">
        <v>62</v>
      </c>
      <c r="C36" s="89"/>
      <c r="D36" s="26"/>
      <c r="E36" s="29"/>
      <c r="F36" s="29"/>
      <c r="G36" s="29"/>
    </row>
    <row r="37" spans="2:7" ht="15.75" x14ac:dyDescent="0.25">
      <c r="B37" s="26" t="s">
        <v>63</v>
      </c>
      <c r="C37" s="33">
        <f>'(JPS) Tech Risk Assessment'!B137</f>
        <v>0</v>
      </c>
      <c r="D37" s="26"/>
      <c r="E37" s="29"/>
      <c r="F37" s="29"/>
      <c r="G37" s="29"/>
    </row>
    <row r="38" spans="2:7" ht="15.75" x14ac:dyDescent="0.25">
      <c r="B38" s="26" t="s">
        <v>64</v>
      </c>
      <c r="C38" s="34" t="str">
        <f>IF(C37&gt;=4,"☑ VERY HIGH (4-5)",IF(C37&gt;=3,"☑ HIGH (3-4)",IF(C37&gt;=2,"☑ MODERATE (2-3)",IF(C37&gt;0,"☑ LOW (0-2)","N/A"))))</f>
        <v>N/A</v>
      </c>
      <c r="D38" s="26"/>
      <c r="E38" s="29"/>
      <c r="F38" s="29"/>
      <c r="G38" s="29"/>
    </row>
    <row r="39" spans="2:7" x14ac:dyDescent="0.25">
      <c r="E39" s="25"/>
      <c r="F39" s="25"/>
      <c r="G39" s="25"/>
    </row>
    <row r="40" spans="2:7" ht="15" customHeight="1" x14ac:dyDescent="0.25">
      <c r="E40" s="25"/>
      <c r="F40" s="25"/>
      <c r="G40" s="25"/>
    </row>
  </sheetData>
  <mergeCells count="19">
    <mergeCell ref="C16:D20"/>
    <mergeCell ref="E16:E20"/>
    <mergeCell ref="F16:G20"/>
    <mergeCell ref="B36:C36"/>
    <mergeCell ref="B1:G1"/>
    <mergeCell ref="B2:G2"/>
    <mergeCell ref="B4:G4"/>
    <mergeCell ref="C6:E6"/>
    <mergeCell ref="B7:G7"/>
    <mergeCell ref="C8:E8"/>
    <mergeCell ref="F8:G8"/>
    <mergeCell ref="B9:B13"/>
    <mergeCell ref="C9:E13"/>
    <mergeCell ref="F9:G13"/>
    <mergeCell ref="B21:G21"/>
    <mergeCell ref="B14:G14"/>
    <mergeCell ref="C15:D15"/>
    <mergeCell ref="F15:G15"/>
    <mergeCell ref="B16:B20"/>
  </mergeCells>
  <dataValidations count="1">
    <dataValidation type="list" allowBlank="1" showInputMessage="1" showErrorMessage="1" sqref="G6" xr:uid="{C20F0A88-4031-4300-AEE2-B893B82DFA7E}">
      <formula1>$I$6:$I$8</formula1>
    </dataValidation>
  </dataValidation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
  <sheetViews>
    <sheetView workbookViewId="0">
      <selection activeCell="B16" sqref="B16"/>
    </sheetView>
  </sheetViews>
  <sheetFormatPr defaultRowHeight="15" x14ac:dyDescent="0.25"/>
  <cols>
    <col min="1" max="1" width="8" customWidth="1"/>
    <col min="2" max="2" width="70" customWidth="1"/>
    <col min="3" max="3" width="11.28515625" customWidth="1"/>
    <col min="4" max="4" width="45.85546875" customWidth="1"/>
    <col min="5" max="5" width="11.140625" bestFit="1" customWidth="1"/>
    <col min="6" max="6" width="47.5703125" style="64" customWidth="1"/>
    <col min="7" max="7" width="0" hidden="1" customWidth="1"/>
    <col min="8" max="8" width="4.140625" customWidth="1"/>
  </cols>
  <sheetData>
    <row r="1" spans="1:8" ht="20.100000000000001" customHeight="1" x14ac:dyDescent="0.25">
      <c r="A1" s="104" t="s">
        <v>65</v>
      </c>
      <c r="B1" s="85"/>
      <c r="C1" s="85"/>
      <c r="D1" s="85"/>
      <c r="E1" s="85"/>
      <c r="F1" s="66"/>
    </row>
    <row r="2" spans="1:8" ht="25.5" x14ac:dyDescent="0.25">
      <c r="A2" s="6" t="s">
        <v>66</v>
      </c>
      <c r="B2" s="6" t="s">
        <v>67</v>
      </c>
      <c r="C2" s="71" t="s">
        <v>68</v>
      </c>
      <c r="D2" s="6" t="s">
        <v>69</v>
      </c>
      <c r="E2" s="71" t="s">
        <v>70</v>
      </c>
      <c r="F2" s="6" t="s">
        <v>71</v>
      </c>
    </row>
    <row r="3" spans="1:8" ht="90" x14ac:dyDescent="0.25">
      <c r="A3" s="65">
        <v>1.1000000000000001</v>
      </c>
      <c r="B3" s="3" t="s">
        <v>72</v>
      </c>
      <c r="C3" s="21"/>
      <c r="D3" s="8"/>
      <c r="E3" s="21"/>
      <c r="F3" s="66"/>
      <c r="H3" t="s">
        <v>73</v>
      </c>
    </row>
    <row r="4" spans="1:8" ht="75" x14ac:dyDescent="0.25">
      <c r="A4" s="65">
        <v>1.2</v>
      </c>
      <c r="B4" s="8" t="s">
        <v>74</v>
      </c>
      <c r="C4" s="21"/>
      <c r="D4" s="8"/>
      <c r="E4" s="21"/>
      <c r="F4" s="66"/>
    </row>
  </sheetData>
  <mergeCells count="1">
    <mergeCell ref="A1:E1"/>
  </mergeCells>
  <dataValidations count="1">
    <dataValidation type="list" allowBlank="1" showInputMessage="1" showErrorMessage="1" sqref="C3:C4 E3:E4" xr:uid="{E2C6FC4E-75CD-44CF-BC1C-B234EB3B6591}">
      <formula1>$H$3:$H$3</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
  <sheetViews>
    <sheetView workbookViewId="0">
      <selection activeCell="B3" sqref="B3:B9"/>
    </sheetView>
  </sheetViews>
  <sheetFormatPr defaultRowHeight="15" x14ac:dyDescent="0.25"/>
  <cols>
    <col min="1" max="1" width="8" customWidth="1"/>
    <col min="2" max="2" width="70" customWidth="1"/>
    <col min="3" max="3" width="8.140625" bestFit="1" customWidth="1"/>
    <col min="4" max="4" width="42.42578125" customWidth="1"/>
    <col min="5" max="5" width="11" customWidth="1"/>
    <col min="6" max="6" width="56.7109375" customWidth="1"/>
    <col min="7" max="7" width="0" hidden="1" customWidth="1"/>
    <col min="8" max="8" width="4" hidden="1" customWidth="1"/>
  </cols>
  <sheetData>
    <row r="1" spans="1:8" ht="20.100000000000001" customHeight="1" x14ac:dyDescent="0.25">
      <c r="A1" s="105" t="s">
        <v>75</v>
      </c>
      <c r="B1" s="93"/>
      <c r="C1" s="93"/>
      <c r="D1" s="93"/>
      <c r="E1" s="93"/>
      <c r="F1" s="93"/>
    </row>
    <row r="2" spans="1:8" ht="25.5" x14ac:dyDescent="0.25">
      <c r="A2" s="6" t="s">
        <v>66</v>
      </c>
      <c r="B2" s="6" t="s">
        <v>67</v>
      </c>
      <c r="C2" s="71" t="s">
        <v>68</v>
      </c>
      <c r="D2" s="6" t="s">
        <v>69</v>
      </c>
      <c r="E2" s="71" t="s">
        <v>70</v>
      </c>
      <c r="F2" s="6" t="s">
        <v>71</v>
      </c>
    </row>
    <row r="3" spans="1:8" x14ac:dyDescent="0.25">
      <c r="A3" s="9" t="s">
        <v>76</v>
      </c>
      <c r="B3" s="8" t="s">
        <v>77</v>
      </c>
      <c r="C3" s="8"/>
      <c r="D3" s="8"/>
      <c r="E3" s="8"/>
      <c r="F3" s="8"/>
      <c r="H3" t="s">
        <v>78</v>
      </c>
    </row>
    <row r="4" spans="1:8" ht="45" x14ac:dyDescent="0.25">
      <c r="A4" s="9" t="s">
        <v>79</v>
      </c>
      <c r="B4" s="8" t="s">
        <v>80</v>
      </c>
      <c r="C4" s="8"/>
      <c r="D4" s="8"/>
      <c r="E4" s="8"/>
      <c r="F4" s="8"/>
      <c r="H4" t="s">
        <v>73</v>
      </c>
    </row>
    <row r="5" spans="1:8" ht="45" x14ac:dyDescent="0.25">
      <c r="A5" s="9" t="s">
        <v>81</v>
      </c>
      <c r="B5" s="8" t="s">
        <v>82</v>
      </c>
      <c r="C5" s="8"/>
      <c r="D5" s="8"/>
      <c r="E5" s="8"/>
      <c r="F5" s="8"/>
    </row>
    <row r="6" spans="1:8" ht="45" x14ac:dyDescent="0.25">
      <c r="A6" s="9" t="s">
        <v>83</v>
      </c>
      <c r="B6" s="8" t="s">
        <v>84</v>
      </c>
      <c r="C6" s="8"/>
      <c r="D6" s="8"/>
      <c r="E6" s="8"/>
      <c r="F6" s="8"/>
    </row>
    <row r="7" spans="1:8" ht="45" x14ac:dyDescent="0.25">
      <c r="A7" s="7" t="s">
        <v>85</v>
      </c>
      <c r="B7" s="8" t="s">
        <v>86</v>
      </c>
      <c r="C7" s="8"/>
      <c r="D7" s="8"/>
      <c r="E7" s="8"/>
      <c r="F7" s="8"/>
    </row>
    <row r="8" spans="1:8" ht="30" x14ac:dyDescent="0.25">
      <c r="A8" s="7" t="s">
        <v>87</v>
      </c>
      <c r="B8" s="8" t="s">
        <v>88</v>
      </c>
      <c r="C8" s="8"/>
      <c r="D8" s="8"/>
      <c r="E8" s="8"/>
      <c r="F8" s="8"/>
    </row>
    <row r="9" spans="1:8" ht="60" x14ac:dyDescent="0.25">
      <c r="A9" s="7" t="s">
        <v>89</v>
      </c>
      <c r="B9" s="8" t="s">
        <v>90</v>
      </c>
      <c r="C9" s="8"/>
      <c r="D9" s="8"/>
      <c r="E9" s="8"/>
      <c r="F9" s="8"/>
    </row>
  </sheetData>
  <mergeCells count="1">
    <mergeCell ref="A1:F1"/>
  </mergeCells>
  <dataValidations count="1">
    <dataValidation type="list" allowBlank="1" showInputMessage="1" showErrorMessage="1" sqref="C3:E9" xr:uid="{0F63E6F1-939C-4D5F-8239-10DBE0762C55}">
      <formula1>$H$3:$H$4</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workbookViewId="0">
      <selection activeCell="B11" sqref="B4:B11"/>
    </sheetView>
  </sheetViews>
  <sheetFormatPr defaultRowHeight="15" x14ac:dyDescent="0.25"/>
  <cols>
    <col min="1" max="1" width="8" customWidth="1"/>
    <col min="2" max="2" width="70" customWidth="1"/>
    <col min="3" max="3" width="8.140625" bestFit="1" customWidth="1"/>
    <col min="4" max="4" width="56.85546875" customWidth="1"/>
    <col min="5" max="5" width="11.28515625" customWidth="1"/>
    <col min="6" max="6" width="40.7109375" customWidth="1"/>
    <col min="7" max="7" width="7.28515625" hidden="1" customWidth="1"/>
    <col min="8" max="8" width="6" hidden="1" customWidth="1"/>
  </cols>
  <sheetData>
    <row r="1" spans="1:7" ht="20.100000000000001" customHeight="1" x14ac:dyDescent="0.25">
      <c r="A1" s="104" t="s">
        <v>91</v>
      </c>
      <c r="B1" s="85"/>
      <c r="C1" s="85"/>
      <c r="D1" s="85"/>
      <c r="E1" s="85"/>
      <c r="F1" s="85"/>
    </row>
    <row r="2" spans="1:7" ht="25.5" x14ac:dyDescent="0.25">
      <c r="A2" s="6" t="s">
        <v>66</v>
      </c>
      <c r="B2" s="6" t="s">
        <v>67</v>
      </c>
      <c r="C2" s="71" t="s">
        <v>68</v>
      </c>
      <c r="D2" s="6" t="s">
        <v>69</v>
      </c>
      <c r="E2" s="71" t="s">
        <v>70</v>
      </c>
      <c r="F2" s="6" t="s">
        <v>71</v>
      </c>
    </row>
    <row r="3" spans="1:7" x14ac:dyDescent="0.25">
      <c r="A3" s="9"/>
      <c r="B3" s="70" t="s">
        <v>92</v>
      </c>
      <c r="C3" s="67"/>
      <c r="D3" s="67"/>
      <c r="E3" s="67"/>
      <c r="F3" s="67"/>
    </row>
    <row r="4" spans="1:7" x14ac:dyDescent="0.25">
      <c r="A4" s="9">
        <v>3.1</v>
      </c>
      <c r="B4" s="68" t="s">
        <v>93</v>
      </c>
      <c r="C4" s="8"/>
      <c r="D4" s="8"/>
      <c r="E4" s="8"/>
      <c r="F4" s="12"/>
      <c r="G4" t="s">
        <v>78</v>
      </c>
    </row>
    <row r="5" spans="1:7" x14ac:dyDescent="0.25">
      <c r="A5" s="9">
        <v>3.2</v>
      </c>
      <c r="B5" s="68" t="s">
        <v>94</v>
      </c>
      <c r="C5" s="8"/>
      <c r="D5" s="8"/>
      <c r="E5" s="8"/>
      <c r="F5" s="12"/>
      <c r="G5" t="s">
        <v>73</v>
      </c>
    </row>
    <row r="6" spans="1:7" x14ac:dyDescent="0.25">
      <c r="A6" s="9">
        <v>3.3</v>
      </c>
      <c r="B6" s="68" t="s">
        <v>95</v>
      </c>
      <c r="C6" s="8"/>
      <c r="D6" s="8"/>
      <c r="E6" s="8"/>
      <c r="F6" s="12"/>
    </row>
    <row r="7" spans="1:7" x14ac:dyDescent="0.25">
      <c r="A7" s="9">
        <v>3.4</v>
      </c>
      <c r="B7" s="68" t="s">
        <v>96</v>
      </c>
      <c r="C7" s="8"/>
      <c r="D7" s="8"/>
      <c r="E7" s="8"/>
      <c r="F7" s="12"/>
    </row>
    <row r="8" spans="1:7" x14ac:dyDescent="0.25">
      <c r="A8" s="9">
        <v>3.5</v>
      </c>
      <c r="B8" s="8" t="s">
        <v>97</v>
      </c>
      <c r="C8" s="8"/>
      <c r="D8" s="8"/>
      <c r="E8" s="8"/>
      <c r="F8" s="12"/>
    </row>
    <row r="9" spans="1:7" x14ac:dyDescent="0.25">
      <c r="A9" s="69">
        <v>3.6</v>
      </c>
      <c r="B9" s="8" t="s">
        <v>98</v>
      </c>
      <c r="C9" s="8"/>
      <c r="D9" s="8"/>
      <c r="E9" s="8"/>
      <c r="F9" s="12"/>
    </row>
    <row r="10" spans="1:7" ht="45" x14ac:dyDescent="0.25">
      <c r="A10" s="69">
        <v>3.7</v>
      </c>
      <c r="B10" s="8" t="s">
        <v>99</v>
      </c>
      <c r="C10" s="8"/>
      <c r="D10" s="8"/>
      <c r="E10" s="8"/>
      <c r="F10" s="12"/>
    </row>
    <row r="11" spans="1:7" ht="30" x14ac:dyDescent="0.25">
      <c r="A11" s="69">
        <v>3.8</v>
      </c>
      <c r="B11" s="8" t="s">
        <v>100</v>
      </c>
      <c r="C11" s="8"/>
      <c r="D11" s="8"/>
      <c r="E11" s="8"/>
      <c r="F11" s="12"/>
    </row>
  </sheetData>
  <mergeCells count="1">
    <mergeCell ref="A1:F1"/>
  </mergeCells>
  <dataValidations count="1">
    <dataValidation type="list" allowBlank="1" showInputMessage="1" showErrorMessage="1" sqref="C4:C11 E4" xr:uid="{3F587327-C07E-410F-AFA8-E8B20F2BA88B}">
      <formula1>$G$4:$G$5</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
  <sheetViews>
    <sheetView workbookViewId="0">
      <selection activeCell="B3" sqref="B3:B11"/>
    </sheetView>
  </sheetViews>
  <sheetFormatPr defaultRowHeight="15" x14ac:dyDescent="0.25"/>
  <cols>
    <col min="1" max="1" width="8" customWidth="1"/>
    <col min="2" max="2" width="70" style="64" customWidth="1"/>
    <col min="3" max="3" width="9.5703125" bestFit="1" customWidth="1"/>
    <col min="4" max="4" width="51.28515625" customWidth="1"/>
    <col min="5" max="5" width="10.85546875" customWidth="1"/>
    <col min="6" max="6" width="48.28515625" customWidth="1"/>
    <col min="7" max="7" width="0" hidden="1" customWidth="1"/>
    <col min="8" max="8" width="4" hidden="1" customWidth="1"/>
  </cols>
  <sheetData>
    <row r="1" spans="1:8" ht="20.100000000000001" customHeight="1" x14ac:dyDescent="0.25">
      <c r="A1" s="104" t="s">
        <v>101</v>
      </c>
      <c r="B1" s="85"/>
      <c r="C1" s="85"/>
      <c r="D1" s="85"/>
      <c r="E1" s="85"/>
      <c r="F1" s="85"/>
    </row>
    <row r="2" spans="1:8" ht="25.5" x14ac:dyDescent="0.25">
      <c r="A2" s="6" t="s">
        <v>66</v>
      </c>
      <c r="B2" s="6" t="s">
        <v>67</v>
      </c>
      <c r="C2" s="71" t="s">
        <v>68</v>
      </c>
      <c r="D2" s="6" t="s">
        <v>69</v>
      </c>
      <c r="E2" s="71" t="s">
        <v>70</v>
      </c>
      <c r="F2" s="6" t="s">
        <v>102</v>
      </c>
    </row>
    <row r="3" spans="1:8" ht="30" x14ac:dyDescent="0.25">
      <c r="A3" s="9" t="s">
        <v>103</v>
      </c>
      <c r="B3" s="8" t="s">
        <v>104</v>
      </c>
      <c r="C3" s="8"/>
      <c r="D3" s="8"/>
      <c r="E3" s="8"/>
      <c r="F3" s="8"/>
      <c r="H3" t="s">
        <v>78</v>
      </c>
    </row>
    <row r="4" spans="1:8" ht="45" x14ac:dyDescent="0.25">
      <c r="A4" s="65" t="s">
        <v>105</v>
      </c>
      <c r="B4" s="8" t="s">
        <v>106</v>
      </c>
      <c r="C4" s="8"/>
      <c r="D4" s="8"/>
      <c r="E4" s="8"/>
      <c r="F4" s="8"/>
      <c r="H4" t="s">
        <v>73</v>
      </c>
    </row>
    <row r="5" spans="1:8" ht="30" x14ac:dyDescent="0.25">
      <c r="A5" s="9" t="s">
        <v>107</v>
      </c>
      <c r="B5" s="8" t="s">
        <v>108</v>
      </c>
      <c r="C5" s="8"/>
      <c r="D5" s="8"/>
      <c r="E5" s="8"/>
      <c r="F5" s="8"/>
    </row>
    <row r="6" spans="1:8" ht="30" x14ac:dyDescent="0.25">
      <c r="A6" s="7" t="s">
        <v>109</v>
      </c>
      <c r="B6" s="8" t="s">
        <v>110</v>
      </c>
      <c r="C6" s="8"/>
      <c r="D6" s="8"/>
      <c r="E6" s="8"/>
      <c r="F6" s="8"/>
    </row>
    <row r="7" spans="1:8" ht="30" x14ac:dyDescent="0.25">
      <c r="A7" s="65" t="s">
        <v>111</v>
      </c>
      <c r="B7" s="8" t="s">
        <v>112</v>
      </c>
      <c r="C7" s="8"/>
      <c r="D7" s="8"/>
      <c r="E7" s="8"/>
      <c r="F7" s="8"/>
    </row>
    <row r="8" spans="1:8" ht="30" x14ac:dyDescent="0.25">
      <c r="A8" s="65" t="s">
        <v>113</v>
      </c>
      <c r="B8" s="66" t="s">
        <v>114</v>
      </c>
      <c r="C8" s="8"/>
      <c r="D8" s="12"/>
      <c r="E8" s="12"/>
      <c r="F8" s="12"/>
    </row>
    <row r="9" spans="1:8" x14ac:dyDescent="0.25">
      <c r="A9" s="65" t="s">
        <v>115</v>
      </c>
      <c r="B9" s="66" t="s">
        <v>116</v>
      </c>
      <c r="C9" s="8"/>
      <c r="D9" s="12"/>
      <c r="E9" s="12"/>
      <c r="F9" s="12"/>
    </row>
    <row r="10" spans="1:8" x14ac:dyDescent="0.25">
      <c r="A10" s="7" t="s">
        <v>117</v>
      </c>
      <c r="B10" s="66" t="s">
        <v>118</v>
      </c>
      <c r="C10" s="8"/>
      <c r="D10" s="12"/>
      <c r="E10" s="12"/>
      <c r="F10" s="12"/>
    </row>
    <row r="11" spans="1:8" x14ac:dyDescent="0.25">
      <c r="A11" s="7" t="s">
        <v>119</v>
      </c>
      <c r="B11" s="66" t="s">
        <v>120</v>
      </c>
      <c r="C11" s="8"/>
      <c r="D11" s="12"/>
      <c r="E11" s="12"/>
      <c r="F11" s="12"/>
    </row>
  </sheetData>
  <mergeCells count="1">
    <mergeCell ref="A1:F1"/>
  </mergeCells>
  <phoneticPr fontId="32" type="noConversion"/>
  <dataValidations count="1">
    <dataValidation type="list" allowBlank="1" showInputMessage="1" showErrorMessage="1" sqref="C3:C11 E3" xr:uid="{72227091-A612-4D99-B3B3-9BF7E83E79CD}">
      <formula1>$H$3:$H$4</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
  <sheetViews>
    <sheetView workbookViewId="0">
      <selection activeCell="B3" sqref="B3:B6"/>
    </sheetView>
  </sheetViews>
  <sheetFormatPr defaultRowHeight="15" x14ac:dyDescent="0.25"/>
  <cols>
    <col min="1" max="1" width="8" customWidth="1"/>
    <col min="2" max="2" width="70" customWidth="1"/>
    <col min="3" max="3" width="11.5703125" customWidth="1"/>
    <col min="4" max="4" width="68" customWidth="1"/>
    <col min="5" max="5" width="11.5703125" customWidth="1"/>
    <col min="6" max="6" width="54.85546875" customWidth="1"/>
    <col min="7" max="8" width="0" hidden="1" customWidth="1"/>
  </cols>
  <sheetData>
    <row r="1" spans="1:8" ht="20.100000000000001" customHeight="1" x14ac:dyDescent="0.25">
      <c r="A1" s="105" t="s">
        <v>121</v>
      </c>
      <c r="B1" s="93"/>
      <c r="C1" s="93"/>
      <c r="D1" s="93"/>
      <c r="E1" s="93"/>
      <c r="F1" s="93"/>
    </row>
    <row r="2" spans="1:8" ht="26.25" customHeight="1" x14ac:dyDescent="0.25">
      <c r="A2" s="6" t="s">
        <v>66</v>
      </c>
      <c r="B2" s="6" t="s">
        <v>67</v>
      </c>
      <c r="C2" s="71" t="s">
        <v>68</v>
      </c>
      <c r="D2" s="6" t="s">
        <v>122</v>
      </c>
      <c r="E2" s="71" t="s">
        <v>70</v>
      </c>
      <c r="F2" s="6" t="s">
        <v>123</v>
      </c>
      <c r="H2" t="s">
        <v>78</v>
      </c>
    </row>
    <row r="3" spans="1:8" ht="53.25" customHeight="1" x14ac:dyDescent="0.25">
      <c r="A3" s="7" t="s">
        <v>124</v>
      </c>
      <c r="B3" s="8" t="s">
        <v>125</v>
      </c>
      <c r="C3" s="8"/>
      <c r="D3" s="8"/>
      <c r="E3" s="8"/>
      <c r="F3" s="8"/>
      <c r="H3" t="s">
        <v>73</v>
      </c>
    </row>
    <row r="4" spans="1:8" ht="60" x14ac:dyDescent="0.25">
      <c r="A4" s="69" t="s">
        <v>126</v>
      </c>
      <c r="B4" s="8" t="s">
        <v>127</v>
      </c>
      <c r="C4" s="8"/>
      <c r="D4" s="8"/>
      <c r="E4" s="8"/>
      <c r="F4" s="8"/>
    </row>
    <row r="5" spans="1:8" ht="45" x14ac:dyDescent="0.25">
      <c r="A5" s="65" t="s">
        <v>128</v>
      </c>
      <c r="B5" s="8" t="s">
        <v>129</v>
      </c>
      <c r="C5" s="8"/>
      <c r="D5" s="8"/>
      <c r="E5" s="8"/>
      <c r="F5" s="8"/>
    </row>
    <row r="6" spans="1:8" ht="30" x14ac:dyDescent="0.25">
      <c r="A6" s="7" t="s">
        <v>130</v>
      </c>
      <c r="B6" s="8" t="s">
        <v>131</v>
      </c>
      <c r="C6" s="8"/>
      <c r="D6" s="8"/>
      <c r="E6" s="8"/>
      <c r="F6" s="8"/>
    </row>
  </sheetData>
  <mergeCells count="1">
    <mergeCell ref="A1:F1"/>
  </mergeCells>
  <dataValidations count="1">
    <dataValidation type="list" allowBlank="1" showInputMessage="1" showErrorMessage="1" sqref="C3:C6 E3:E6" xr:uid="{47291563-4FD5-4B6B-9923-8743A2ECD447}">
      <formula1>$H$2:$H$3</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9"/>
  <sheetViews>
    <sheetView topLeftCell="A2" workbookViewId="0">
      <selection activeCell="B3" sqref="B3:B9"/>
    </sheetView>
  </sheetViews>
  <sheetFormatPr defaultRowHeight="15" x14ac:dyDescent="0.25"/>
  <cols>
    <col min="1" max="1" width="8" customWidth="1"/>
    <col min="2" max="2" width="70" customWidth="1"/>
    <col min="3" max="3" width="11.28515625" style="73" customWidth="1"/>
    <col min="4" max="4" width="50" customWidth="1"/>
    <col min="5" max="5" width="12.140625" customWidth="1"/>
    <col min="6" max="6" width="41.85546875" customWidth="1"/>
    <col min="7" max="8" width="0" hidden="1" customWidth="1"/>
  </cols>
  <sheetData>
    <row r="1" spans="1:8" ht="20.100000000000001" customHeight="1" x14ac:dyDescent="0.25">
      <c r="A1" s="105" t="s">
        <v>132</v>
      </c>
      <c r="B1" s="93"/>
      <c r="C1" s="93"/>
      <c r="D1" s="93"/>
      <c r="E1" s="93"/>
      <c r="F1" s="93"/>
    </row>
    <row r="2" spans="1:8" ht="30" x14ac:dyDescent="0.25">
      <c r="A2" s="6" t="s">
        <v>66</v>
      </c>
      <c r="B2" s="6" t="s">
        <v>67</v>
      </c>
      <c r="C2" s="71" t="s">
        <v>68</v>
      </c>
      <c r="D2" s="6" t="s">
        <v>133</v>
      </c>
      <c r="E2" s="6" t="s">
        <v>134</v>
      </c>
      <c r="F2" s="6" t="s">
        <v>123</v>
      </c>
    </row>
    <row r="3" spans="1:8" x14ac:dyDescent="0.25">
      <c r="A3" s="7" t="s">
        <v>135</v>
      </c>
      <c r="B3" s="8" t="s">
        <v>136</v>
      </c>
      <c r="C3" s="72"/>
      <c r="D3" s="8"/>
      <c r="E3" s="72"/>
      <c r="F3" s="8"/>
      <c r="H3" t="s">
        <v>78</v>
      </c>
    </row>
    <row r="4" spans="1:8" x14ac:dyDescent="0.25">
      <c r="A4" s="7" t="s">
        <v>137</v>
      </c>
      <c r="B4" s="8" t="s">
        <v>138</v>
      </c>
      <c r="C4" s="72"/>
      <c r="D4" s="8"/>
      <c r="E4" s="72"/>
      <c r="F4" s="8"/>
      <c r="H4" t="s">
        <v>73</v>
      </c>
    </row>
    <row r="5" spans="1:8" ht="45" x14ac:dyDescent="0.25">
      <c r="A5" s="69" t="s">
        <v>139</v>
      </c>
      <c r="B5" s="8" t="s">
        <v>140</v>
      </c>
      <c r="C5" s="72"/>
      <c r="D5" s="8"/>
      <c r="E5" s="72"/>
      <c r="F5" s="8"/>
    </row>
    <row r="6" spans="1:8" ht="45" x14ac:dyDescent="0.25">
      <c r="A6" s="9" t="s">
        <v>141</v>
      </c>
      <c r="B6" s="8" t="s">
        <v>142</v>
      </c>
      <c r="C6" s="72"/>
      <c r="D6" s="8"/>
      <c r="E6" s="72"/>
      <c r="F6" s="8"/>
    </row>
    <row r="7" spans="1:8" ht="30" x14ac:dyDescent="0.25">
      <c r="A7" s="9">
        <v>6.5</v>
      </c>
      <c r="B7" s="8" t="s">
        <v>143</v>
      </c>
      <c r="C7" s="72"/>
      <c r="D7" s="8"/>
      <c r="E7" s="72"/>
      <c r="F7" s="8"/>
    </row>
    <row r="8" spans="1:8" ht="45" x14ac:dyDescent="0.25">
      <c r="A8" s="65">
        <v>6.6</v>
      </c>
      <c r="B8" s="8" t="s">
        <v>140</v>
      </c>
      <c r="C8" s="72"/>
      <c r="D8" s="8"/>
      <c r="E8" s="72"/>
      <c r="F8" s="8"/>
    </row>
    <row r="9" spans="1:8" ht="45" x14ac:dyDescent="0.25">
      <c r="A9" s="65">
        <v>6.7</v>
      </c>
      <c r="B9" s="8" t="s">
        <v>144</v>
      </c>
      <c r="C9" s="72"/>
      <c r="D9" s="8"/>
      <c r="E9" s="72"/>
      <c r="F9" s="8"/>
    </row>
  </sheetData>
  <mergeCells count="1">
    <mergeCell ref="A1:F1"/>
  </mergeCells>
  <dataValidations count="1">
    <dataValidation type="list" allowBlank="1" showInputMessage="1" showErrorMessage="1" sqref="C3:C9 E3:E9" xr:uid="{98CDC6A4-D3ED-43F0-9FFA-BA74238F6CE3}">
      <formula1>$H$3:$H$4</formula1>
    </dataValidation>
  </dataValidation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7"/>
  <sheetViews>
    <sheetView workbookViewId="0">
      <selection activeCell="B17" sqref="B17"/>
    </sheetView>
  </sheetViews>
  <sheetFormatPr defaultRowHeight="15" x14ac:dyDescent="0.25"/>
  <cols>
    <col min="1" max="1" width="12" customWidth="1"/>
    <col min="2" max="2" width="31.140625" customWidth="1"/>
    <col min="3" max="3" width="15" customWidth="1"/>
    <col min="5" max="5" width="0" hidden="1" customWidth="1"/>
  </cols>
  <sheetData>
    <row r="1" spans="1:5" ht="18.75" x14ac:dyDescent="0.3">
      <c r="A1" s="10" t="s">
        <v>145</v>
      </c>
    </row>
    <row r="2" spans="1:5" x14ac:dyDescent="0.25">
      <c r="A2" s="11" t="s">
        <v>146</v>
      </c>
      <c r="B2" s="11" t="s">
        <v>147</v>
      </c>
      <c r="C2" s="11" t="s">
        <v>148</v>
      </c>
    </row>
    <row r="3" spans="1:5" x14ac:dyDescent="0.25">
      <c r="A3" s="12" t="s">
        <v>149</v>
      </c>
      <c r="B3" s="12" t="s">
        <v>150</v>
      </c>
      <c r="C3" s="23"/>
      <c r="E3" s="22" t="s">
        <v>151</v>
      </c>
    </row>
    <row r="4" spans="1:5" x14ac:dyDescent="0.25">
      <c r="A4" s="12" t="s">
        <v>152</v>
      </c>
      <c r="B4" s="12" t="s">
        <v>153</v>
      </c>
      <c r="C4" s="23"/>
      <c r="E4" t="s">
        <v>154</v>
      </c>
    </row>
    <row r="5" spans="1:5" x14ac:dyDescent="0.25">
      <c r="A5" s="12" t="s">
        <v>152</v>
      </c>
      <c r="B5" s="12" t="s">
        <v>155</v>
      </c>
      <c r="C5" s="23"/>
    </row>
    <row r="6" spans="1:5" x14ac:dyDescent="0.25">
      <c r="A6" s="12" t="s">
        <v>152</v>
      </c>
      <c r="B6" s="12" t="s">
        <v>156</v>
      </c>
      <c r="C6" s="23"/>
    </row>
    <row r="7" spans="1:5" x14ac:dyDescent="0.25">
      <c r="A7" s="12" t="s">
        <v>152</v>
      </c>
      <c r="B7" s="12" t="s">
        <v>157</v>
      </c>
      <c r="C7" s="23"/>
    </row>
    <row r="8" spans="1:5" x14ac:dyDescent="0.25">
      <c r="A8" s="12" t="s">
        <v>152</v>
      </c>
      <c r="B8" s="12" t="s">
        <v>158</v>
      </c>
      <c r="C8" s="23"/>
    </row>
    <row r="9" spans="1:5" x14ac:dyDescent="0.25">
      <c r="A9" s="12" t="s">
        <v>159</v>
      </c>
      <c r="B9" s="12" t="s">
        <v>160</v>
      </c>
      <c r="C9" s="23"/>
    </row>
    <row r="10" spans="1:5" x14ac:dyDescent="0.25">
      <c r="A10" s="12" t="s">
        <v>159</v>
      </c>
      <c r="B10" s="12" t="s">
        <v>161</v>
      </c>
      <c r="C10" s="23"/>
    </row>
    <row r="11" spans="1:5" x14ac:dyDescent="0.25">
      <c r="A11" s="12" t="s">
        <v>159</v>
      </c>
      <c r="B11" s="12" t="s">
        <v>162</v>
      </c>
      <c r="C11" s="23"/>
    </row>
    <row r="12" spans="1:5" x14ac:dyDescent="0.25">
      <c r="A12" s="12" t="s">
        <v>163</v>
      </c>
      <c r="B12" s="12" t="s">
        <v>164</v>
      </c>
      <c r="C12" s="23"/>
    </row>
    <row r="13" spans="1:5" x14ac:dyDescent="0.25">
      <c r="A13" s="12" t="s">
        <v>163</v>
      </c>
      <c r="B13" s="12" t="s">
        <v>165</v>
      </c>
      <c r="C13" s="23"/>
    </row>
    <row r="14" spans="1:5" x14ac:dyDescent="0.25">
      <c r="A14" s="12" t="s">
        <v>166</v>
      </c>
      <c r="B14" s="12" t="s">
        <v>167</v>
      </c>
      <c r="C14" s="23"/>
    </row>
    <row r="15" spans="1:5" x14ac:dyDescent="0.25">
      <c r="A15" s="12" t="s">
        <v>166</v>
      </c>
      <c r="B15" s="12" t="s">
        <v>168</v>
      </c>
      <c r="C15" s="23"/>
    </row>
    <row r="16" spans="1:5" x14ac:dyDescent="0.25">
      <c r="A16" s="12" t="s">
        <v>169</v>
      </c>
      <c r="B16" s="12" t="s">
        <v>170</v>
      </c>
      <c r="C16" s="23"/>
    </row>
    <row r="17" spans="1:3" x14ac:dyDescent="0.25">
      <c r="A17" s="12" t="s">
        <v>169</v>
      </c>
      <c r="B17" s="12" t="s">
        <v>171</v>
      </c>
      <c r="C17" s="23"/>
    </row>
  </sheetData>
  <dataValidations count="1">
    <dataValidation type="list" allowBlank="1" showInputMessage="1" showErrorMessage="1" sqref="C3" xr:uid="{E01FC982-68B9-4B81-A048-BD3119C9E387}">
      <formula1>$E$3:$E$4</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 &amp; Vendor Contact</vt:lpstr>
      <vt:lpstr>Product Overview - Foundation</vt:lpstr>
      <vt:lpstr>Integrations &amp; Deployment</vt:lpstr>
      <vt:lpstr>Data Mgmt, Security, Privacy</vt:lpstr>
      <vt:lpstr>Prohibited Use &amp; Risk Mit</vt:lpstr>
      <vt:lpstr>Transparency, Model, Discloser</vt:lpstr>
      <vt:lpstr>Regulatory, Oversight</vt:lpstr>
      <vt:lpstr>Ethics, Monitoring</vt:lpstr>
      <vt:lpstr>Artifact Checklist</vt:lpstr>
      <vt:lpstr>Customer Listing</vt:lpstr>
      <vt:lpstr>(JPS) Business Use Case Review</vt:lpstr>
      <vt:lpstr>(JPS) Tech Risk Assessment</vt:lpstr>
      <vt:lpstr>(JPS) AI Review Final Decision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Flores, David</cp:lastModifiedBy>
  <cp:revision/>
  <dcterms:created xsi:type="dcterms:W3CDTF">2026-02-09T13:59:46Z</dcterms:created>
  <dcterms:modified xsi:type="dcterms:W3CDTF">2026-03-12T18:49:49Z</dcterms:modified>
  <cp:category/>
  <cp:contentStatus/>
</cp:coreProperties>
</file>