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jpshn-my.sharepoint.com/personal/kbolom_jpshealthnetwork_org/Documents/Desktop/Holding/"/>
    </mc:Choice>
  </mc:AlternateContent>
  <xr:revisionPtr revIDLastSave="0" documentId="8_{E73D6790-0DB4-44A7-B4B2-CDD4814350AD}" xr6:coauthVersionLast="47" xr6:coauthVersionMax="47" xr10:uidLastSave="{00000000-0000-0000-0000-000000000000}"/>
  <bookViews>
    <workbookView xWindow="-120" yWindow="-120" windowWidth="29040" windowHeight="15720" tabRatio="500" xr2:uid="{00000000-000D-0000-FFFF-FFFF00000000}"/>
  </bookViews>
  <sheets>
    <sheet name="Instructions" sheetId="1" r:id="rId1"/>
    <sheet name="System Inventory" sheetId="2" r:id="rId2"/>
    <sheet name="Lot 1 Pricing" sheetId="3" r:id="rId3"/>
    <sheet name="Lot 2 Pricing"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49" i="4" l="1"/>
  <c r="C11" i="4"/>
  <c r="E36" i="3"/>
  <c r="F36" i="3" s="1"/>
  <c r="E35" i="3"/>
  <c r="F35" i="3" s="1"/>
  <c r="E34" i="3"/>
  <c r="F34" i="3" s="1"/>
  <c r="C29" i="3"/>
  <c r="D28" i="3"/>
  <c r="E28" i="3" s="1"/>
  <c r="F28" i="3" s="1"/>
  <c r="G28" i="3" s="1"/>
  <c r="D27" i="3"/>
  <c r="E27" i="3" s="1"/>
  <c r="F27" i="3" s="1"/>
  <c r="G27" i="3" s="1"/>
  <c r="D26" i="3"/>
  <c r="E26" i="3" s="1"/>
  <c r="F26" i="3" s="1"/>
  <c r="G26" i="3" s="1"/>
  <c r="D25" i="3"/>
  <c r="C21" i="3"/>
  <c r="I21" i="3" s="1"/>
  <c r="C12" i="3"/>
  <c r="J39" i="2"/>
  <c r="E39" i="2"/>
  <c r="M36" i="2"/>
  <c r="L36" i="2"/>
  <c r="K36" i="2"/>
  <c r="K39" i="2" s="1"/>
  <c r="D18" i="4" s="1"/>
  <c r="E18" i="4" s="1"/>
  <c r="F18" i="4" s="1"/>
  <c r="G18" i="4" s="1"/>
  <c r="H18" i="4" s="1"/>
  <c r="I36" i="2"/>
  <c r="H36" i="2"/>
  <c r="G36" i="2"/>
  <c r="D36" i="2"/>
  <c r="C36" i="2"/>
  <c r="M35" i="2"/>
  <c r="L35" i="2"/>
  <c r="I35" i="2"/>
  <c r="H35" i="2"/>
  <c r="F35" i="2"/>
  <c r="F39" i="2" s="1"/>
  <c r="D16" i="4" s="1"/>
  <c r="E16" i="4" s="1"/>
  <c r="F16" i="4" s="1"/>
  <c r="G16" i="4" s="1"/>
  <c r="H16" i="4" s="1"/>
  <c r="D35" i="2"/>
  <c r="C35" i="2"/>
  <c r="L33" i="2"/>
  <c r="L39" i="2" s="1"/>
  <c r="D19" i="4" s="1"/>
  <c r="E19" i="4" s="1"/>
  <c r="F19" i="4" s="1"/>
  <c r="G19" i="4" s="1"/>
  <c r="H19" i="4" s="1"/>
  <c r="I33" i="2"/>
  <c r="G33" i="2"/>
  <c r="I28" i="2"/>
  <c r="G28" i="2"/>
  <c r="I24" i="2"/>
  <c r="G24" i="2"/>
  <c r="I19" i="2"/>
  <c r="G19" i="2"/>
  <c r="M8" i="2"/>
  <c r="M39" i="2" s="1"/>
  <c r="D20" i="4" s="1"/>
  <c r="E20" i="4" s="1"/>
  <c r="F20" i="4" s="1"/>
  <c r="G20" i="4" s="1"/>
  <c r="H20" i="4" s="1"/>
  <c r="I8" i="2"/>
  <c r="I39" i="2" s="1"/>
  <c r="D17" i="4" s="1"/>
  <c r="E17" i="4" s="1"/>
  <c r="F17" i="4" s="1"/>
  <c r="G17" i="4" s="1"/>
  <c r="H17" i="4" s="1"/>
  <c r="H8" i="2"/>
  <c r="H39" i="2" s="1"/>
  <c r="E33" i="4" s="1"/>
  <c r="F33" i="4" s="1"/>
  <c r="F34" i="4" s="1"/>
  <c r="C51" i="4" s="1"/>
  <c r="G8" i="2"/>
  <c r="G39" i="2" s="1"/>
  <c r="D8" i="2"/>
  <c r="D39" i="2" s="1"/>
  <c r="C8" i="2"/>
  <c r="C39" i="2" s="1"/>
  <c r="D29" i="3" l="1"/>
  <c r="E25" i="3"/>
  <c r="D18" i="3"/>
  <c r="D16" i="3"/>
  <c r="C49" i="3"/>
  <c r="D20" i="3"/>
  <c r="D19" i="3"/>
  <c r="D17" i="3"/>
  <c r="E33" i="3"/>
  <c r="F33" i="3" s="1"/>
  <c r="F37" i="3" s="1"/>
  <c r="C51" i="3" s="1"/>
  <c r="D15" i="4"/>
  <c r="E15" i="4" s="1"/>
  <c r="F25" i="3" l="1"/>
  <c r="E29" i="3"/>
  <c r="C50" i="3" s="1"/>
  <c r="E18" i="3"/>
  <c r="F18" i="3" s="1"/>
  <c r="E16" i="3"/>
  <c r="F16" i="3" s="1"/>
  <c r="D21" i="3"/>
  <c r="E20" i="3"/>
  <c r="F20" i="3"/>
  <c r="E19" i="3"/>
  <c r="F19" i="3"/>
  <c r="E17" i="3"/>
  <c r="F17" i="3" s="1"/>
  <c r="F15" i="4"/>
  <c r="E21" i="4"/>
  <c r="C52" i="3"/>
  <c r="G25" i="3" l="1"/>
  <c r="G29" i="3" s="1"/>
  <c r="F29" i="3"/>
  <c r="C53" i="3" s="1"/>
  <c r="G15" i="4"/>
  <c r="F21" i="4"/>
  <c r="C50" i="4" s="1"/>
  <c r="C52" i="4" s="1"/>
  <c r="E21" i="3"/>
  <c r="F21" i="3"/>
  <c r="H15" i="4" l="1"/>
  <c r="H21" i="4" s="1"/>
  <c r="G21" i="4"/>
  <c r="C53" i="4" l="1"/>
</calcChain>
</file>

<file path=xl/sharedStrings.xml><?xml version="1.0" encoding="utf-8"?>
<sst xmlns="http://schemas.openxmlformats.org/spreadsheetml/2006/main" count="339" uniqueCount="258">
  <si>
    <t>RFP #20261405380 Hospital Water Management and Water Treatment Services: Exhibit A Price Sheet Workbook</t>
  </si>
  <si>
    <t>How to Complete This Workbook</t>
  </si>
  <si>
    <t>Complete the tab for each lot you are proposing: "Lot 1 Pricing" (Water Management Program Assessment, Revision, and Validation; SPD Water Quality Management Plan) and/or "Lot 2 Pricing" (Chemical Water Treatment Program). Leave the tab for a lot you are not proposing blank.</t>
  </si>
  <si>
    <t>Enter your company name at the top of each tab you complete. Enter amounts in U.S. dollars. Every line item has a "Notes / What's Included" column; describe what the price covers and any assumptions. A bare number for an "other" line item does not satisfy the itemization requirement below.</t>
  </si>
  <si>
    <t>The "System Inventory" tab lists the existing systems the District has identified at each location. It is unverified and provided for reference only; it is not a representation of the systems at any location. The Initial System Survey (Lot 2, Section 4) will confirm the actual systems after award and establish the System Schedule (Section II.G).</t>
  </si>
  <si>
    <t>Submit this workbook in its original .xlsx format with your Solicitation Response. Do not convert it to PDF and do not include pricing anywhere else in your response.</t>
  </si>
  <si>
    <t>Color Legend</t>
  </si>
  <si>
    <t>Yellow: Respondent input. Enter your pricing, percentages, and notes in these cells.</t>
  </si>
  <si>
    <t>Gray: calculated by formula. Locked; do not edit.</t>
  </si>
  <si>
    <t>Light blue: District-provided reference data (System Inventory tab). Locked; do not edit.</t>
  </si>
  <si>
    <t>Pricing Rules</t>
  </si>
  <si>
    <t>All prices are firm for the Initial Term (three years). "Firm" means each figure you enter is locked once submitted. Recurring annual amounts on these tabs carry forward from Year 1 by formula, so enter the Year 1 amount only.</t>
  </si>
  <si>
    <t>Lot 1 one-time deliverables: enter a price for each deliverable, then allocate the one-time total across the five payment phases as percentages in the Milestone Allocation table. The percentages must total exactly 100%; the status cell shows "OK" or "ERROR". The District withholds 10% retainage from each phase payment and releases all Lot 1 retainage at Lot 1 Final Acceptance (Section II.F).</t>
  </si>
  <si>
    <t>Lot 2 one-time costs are payable on District acceptance of the Initial Water Treatment Survey Report and treatment-program design, with 10% retainage released on acceptance of the first quarterly comprehensive system review (Section II.F).</t>
  </si>
  <si>
    <t>Lot 2 monitoring and control equipment: if you will use the existing District-owned controllers, enter $0 on line L2-A2 and say so in the Notes column. If you will furnish replacement controllers, enter the full equipment, installation, and licensing cost on line L2-A2 (Section II.C, Lot 2, Section 31).</t>
  </si>
  <si>
    <t>Lot 2 recurring pricing is a monthly rate per system, by system type (Lot 2 tab, Section B). Each rate applies to every system of that type at any District location. After award, the accepted Initial Water Treatment Survey Report establishes the System Schedule, and the District pays the monthly rate for each system on it (Section II.G). Rates are fixed; the survey sets quantities only. State the assumptions behind each rate in the Notes column.</t>
  </si>
  <si>
    <t>Systems added during the term: a system of a type priced in Section B is billed at that rate. For a system type listed in Section II.G but not priced in Section B, the Contractor builds a monthly rate from the labor rates and price-list discounts in Lot 2, Section C. These rates are required but are not scored.</t>
  </si>
  <si>
    <t>Unit rates apply to services the District authorizes in advance (except Lot 2 Emergency calls). All unit rates, labor rates, discounts, and markups are fixed for the Initial Term and any renewal terms.</t>
  </si>
  <si>
    <t>Total Evaluated Price: each tab calculates a Total Evaluated Price for the three-year Initial Term: one-time costs, plus three years of recurring costs (for Lot 2, each monthly per-system rate times its evaluation quantity), plus selected unit-rate services at their Initial Term evaluation quantities. Price is scored on this figure for each lot (Section II.M).</t>
  </si>
  <si>
    <t>Evaluation quantities (gray) are used for scoring only and are not estimates of actual use. They are: Lot 2 systems from the System Inventory totals; cooling-tower Legionella samples at 4 per cooling-tower water system per year (Lot 1, Section 7.1); potable-water Legionella samples at one round per year of the 38 sampling points stated in Section II.C; SPD test panels and endotoxin tests at the ANSI/AAMI ST108:2023 recommended minimum frequencies for 3 SPD locations (Critical Water at 2 sample points monthly; Utility Water and steam at 1 point quarterly each), which are non-binding pending the testing frequencies in the accepted Lot 1 SPD Water Quality Management Plan and water-quality matrix; and one internal inspection per water-cooled chiller in the Initial Term (Lot 2, Section 33). Contingent rates and rates for systems or analyses added during the term are required but are not scored. Actual quantities will be established after award: for Lot 2, by the System Schedule established through the Initial System Survey; for Lot 1 testing, by the accepted validation sampling plan and SPD water-quality matrix. Evaluation quantities are not a guaranteed or minimum volume.</t>
  </si>
  <si>
    <t>Discount for award of both lots: a Respondent proposing on both lots may enter a percentage discount on the Lot 2 tab that applies only if it is awarded both lots. This discount is not considered in scoring either lot.</t>
  </si>
  <si>
    <t>Renewal-Term Price Adjustment</t>
  </si>
  <si>
    <t>Do not propose renewal-year increases. The Lot 2 monthly per-system rates for each renewal term will be adjusted by the District by the percentage change in the U.S. Bureau of Labor Statistics Producer Price Index by Commodity, Chemicals and Allied Products: Water Treating Compounds (Series ID WPU06790961, not seasonally adjusted), capped at an increase or decrease of 3% per renewal year, as described in Section II.G. The Year 4 and Year 5 figures on the Lot 2 tab are illustrative only and show the maximum increase under that cap; they are not binding. Lot 1 pricing and all other rates, discounts, and markups remain fixed for any renewal terms.</t>
  </si>
  <si>
    <t>Pricing Reference</t>
  </si>
  <si>
    <t>The System Inventory is unverified and provided for reference only. It and the evaluation quantities are not a guaranteed or minimum volume.</t>
  </si>
  <si>
    <t>Cost Itemization and Exclusivity of Exhibit A</t>
  </si>
  <si>
    <t>All costs associated with this engagement, including but not limited to licensing, subscription, implementation, training, travel, and any other fees or expenses of any kind, must be fully itemized in Exhibit A. JPS will consider and pay only those costs itemized in Exhibit A. Any cost, rate, fee, or expense referenced elsewhere in Respondent's proposal, technical response, or supporting materials, including any cost caveat, assumption, or condition not itemized in Exhibit A, will not be considered part of the contract price and will not be paid. An Exhibit A that fails to fully itemize the complete cost of the proposed engagement may be treated as an irregularity rendering the proposal non-responsive, at JPS's discretion.</t>
  </si>
  <si>
    <t>Sheet Protection</t>
  </si>
  <si>
    <t>The "System Inventory," "Lot 1 Pricing," and "Lot 2 Pricing" tabs are protected without a password. Formula cells and District-provided cells are locked; every other cell, including inserting rows and formatting, remains editable. Do not unprotect the tabs or alter locked cells. A response that alters formulas or District-provided figures may be considered non-responsive.</t>
  </si>
  <si>
    <t>System Inventory by Location (District-provided and unverified; for reference only)</t>
  </si>
  <si>
    <t>The District provides this inventory of existing systems for reference only. It is unverified, is not a representation of the systems at any location, and is not a guaranteed or minimum volume. Counts are based on District Facilities information and the current Water Management Plan; tonnage and closed-loop volumes are not available. Towers or cells that share a common basin count as one cooling-tower water system. Automated chemical controllers are District-owned and are maintained under the current treatment agreement. Controller counts and all other quantities will be confirmed in the Initial System Survey (Lot 2, Section 4), which establishes the System Schedule (Section II.G). Softeners serving SPD equipment are evaluated under Lot 1, Section 8 and are not included.</t>
  </si>
  <si>
    <t>No.</t>
  </si>
  <si>
    <t>Location</t>
  </si>
  <si>
    <t>Cooling-Tower Water Systems (count; towers sharing a basin = 1)</t>
  </si>
  <si>
    <t>Cooling Towers / Cells (count)</t>
  </si>
  <si>
    <t>Total Cooling Tonnage</t>
  </si>
  <si>
    <t>Steam Boilers (count)</t>
  </si>
  <si>
    <t>Hot-Water / Domestic Boilers (count)</t>
  </si>
  <si>
    <t>Water-Cooled Chillers (count)</t>
  </si>
  <si>
    <t>Closed Chilled-Water / Heating-Water Loops (count)</t>
  </si>
  <si>
    <t>Approx. Closed-Loop Volume (gallons)</t>
  </si>
  <si>
    <t>Glycol Loops (count)</t>
  </si>
  <si>
    <t>Softener / RO Systems (count)</t>
  </si>
  <si>
    <t>Domestic Hot-Water Systems (count)</t>
  </si>
  <si>
    <t>Notes</t>
  </si>
  <si>
    <t>Health Center for Women- Main 1201 S. Main Street, Fort Worth, TX 76104</t>
  </si>
  <si>
    <t>No systems requiring treatment reported (point-of-use water heaters only).</t>
  </si>
  <si>
    <t>JPS Foundation Building 1223 S. Main Street, Fort Worth TX 76104</t>
  </si>
  <si>
    <t>Professional Office Complex (JPOC 1350) 1350 S. Main Street, Fort Worth TX 76104</t>
  </si>
  <si>
    <t>Professional Office Complex (JPOC 1400) 1400 S. Main Street, Fort Worth TX 76104</t>
  </si>
  <si>
    <t>Boilers serve domestic hot water and heating water; split not confirmed. Domestic hot-water count from the current Water Management Plan.</t>
  </si>
  <si>
    <t>Acclaim Multi-Specialty Group Corporate Office 200 W Magnolia Avenue #201, Fort Worth TX 76104</t>
  </si>
  <si>
    <t>Education Training and Credentialing 1212 &amp; 1214 S. Main Street, Fort Worth TX 76104</t>
  </si>
  <si>
    <t>Center for Pain Management 701 W. Leuda Street, Fort Worth TX 76104</t>
  </si>
  <si>
    <t>JPS Center for Behavioral Health Recovery 601 W. Terrell Ave, Fort Worth TX 76104</t>
  </si>
  <si>
    <t>Trinity Springs North 1000 ST. Louis Avenue, Fort Worth TX 76104</t>
  </si>
  <si>
    <t>Oncology &amp; Infusion Center 1450 8th Avenue, Fort Worth TX 76104</t>
  </si>
  <si>
    <t>Acclaim Multispecialty Clinic 1250 8th Avenue, Fort Worth 76104</t>
  </si>
  <si>
    <t>Medical Home at True Worth Place 1513 E. Presidio Street, Fort Worth TX 76102</t>
  </si>
  <si>
    <t>Health Center – Polytechnic 1650 S. Beach, Fort Worth TX 76105</t>
  </si>
  <si>
    <t>Eligibility &amp; Enrollment Center 101 W. Allen Street, Fort Worth TX 76104</t>
  </si>
  <si>
    <t>Health Center Stop Six/Walter B. Barbour 3301 Stalcup Road, Fort Worth TX 76119</t>
  </si>
  <si>
    <t>Air-cooled chiller. Boiler type (domestic hot water or heating water) not confirmed.</t>
  </si>
  <si>
    <t>Medical Home Southeast Tarrant 1050 W. Arkansas Lane, Arlington TX 76013</t>
  </si>
  <si>
    <t>Central Arlington Behavioral Health 501 W. Main Street, Arlington TX 76010</t>
  </si>
  <si>
    <t>School Based Health Center, 1920 N. Main Street, Mansfield TX 76063</t>
  </si>
  <si>
    <t>Medical Home Southwest Tarrant 5001 Mesa Springs, Fort Worth TX 76123</t>
  </si>
  <si>
    <t>Health Center – Viola M. Pitts/Como 4701 Bryant Irvin Rd. Fort Worth TX 76107</t>
  </si>
  <si>
    <t>Two air-cooled chillers. Boilers serve domestic hot water and heating water; split not confirmed.</t>
  </si>
  <si>
    <t>JPS Neighborhood Clinic 2800 S. Cherry Lane, Fort Worth TX 76107</t>
  </si>
  <si>
    <t>Health Center for Women &amp; Children Northwest 2200 Ephriham Avenue, Fort Worth TX 76164</t>
  </si>
  <si>
    <t>Health Center – Northwest/Lona Reed 401 Stribling Drive, Azle TX 76020</t>
  </si>
  <si>
    <t>Health Center – Diamond Hill 3308 Deen Road, Fort Worth TX76106</t>
  </si>
  <si>
    <t>Gertrude Tarpley Watauga Health Center 6601 Watauga TX 76148</t>
  </si>
  <si>
    <t>Medical Home Northeast Tarrant 3200 W. Euless Blvd, Euless TX 76040</t>
  </si>
  <si>
    <t>School – Based Health Center Grapevine/Colleyville 3050 Timberline Drive, Grapevine TX 76051</t>
  </si>
  <si>
    <t>Bardin Road Specialty Clinic 1741 E. Bardin Road, Arlington TX 76018</t>
  </si>
  <si>
    <t>Surgical Center Arlington 4400 New York Avenue, Arlington TX 76018</t>
  </si>
  <si>
    <t>Two air-cooled chillers. Boilers serve domestic hot water and heating water; split not confirmed. Two steam generators serve SPD sterilizers and are maintained by the District (not Lot 2 systems).</t>
  </si>
  <si>
    <t>PEC 1652 May St. Fort Worth 76104</t>
  </si>
  <si>
    <t>Main Campus 1500 S. Main St. Fort Worth 76104</t>
  </si>
  <si>
    <t>Includes the Central Plant (TSP Power Plant) at 1501 S. Jennings Ave. and the Old Central Plant. Steam boilers serve the steam/condensate system. Domestic hot-water count from the current Water Management Plan.</t>
  </si>
  <si>
    <t>Patient Care Pavilion 1575 S. Main St. Fort Worth 76104</t>
  </si>
  <si>
    <t>Three towers share a common basin. Boilers: 2 heating-water and 4 domestic hot-water. Glycol loop on the east expansion roof. Six steam generators serve SPD sterilizers and are maintained by the District (not Lot 2 systems). Domestic hot-water system count from the current Water Management Plan.</t>
  </si>
  <si>
    <t>Trinity Springs Pavilion 1600 May St. Fort Worth 76104</t>
  </si>
  <si>
    <t>HCFW – 145 W Magnolia Ave. Ft. Worth 76104</t>
  </si>
  <si>
    <t>Totals</t>
  </si>
  <si>
    <t>Lot 1: Water Management Program Assessment, Revision, and Validation; SPD Water Quality Management Plan</t>
  </si>
  <si>
    <t>Respondent:</t>
  </si>
  <si>
    <t>A. One-Time Costs</t>
  </si>
  <si>
    <t>Line</t>
  </si>
  <si>
    <t>Description</t>
  </si>
  <si>
    <t>One-Time Price</t>
  </si>
  <si>
    <t>Notes / What's Included</t>
  </si>
  <si>
    <t>L1-A1</t>
  </si>
  <si>
    <t>Facility Water System Assessment and Risk Assessment Report (Lot 1, Sections 4, 5.3, and 6)</t>
  </si>
  <si>
    <t>L1-A2</t>
  </si>
  <si>
    <t>Revised Water Management Plan, including system maps, control measures, control limits, and monitoring and validation sampling plans (Lot 1, Sections 5 and 7)</t>
  </si>
  <si>
    <t>L1-A3</t>
  </si>
  <si>
    <t>SPD Water Quality Assessment, SPD Water Quality Management Plan, and water-quality matrix (Lot 1, Sections 8 through 10)</t>
  </si>
  <si>
    <t>L1-A4</t>
  </si>
  <si>
    <t>Initial staff education and competency materials (Lot 1, Section 2, item 10)</t>
  </si>
  <si>
    <t>L1-A5</t>
  </si>
  <si>
    <t>Project management, travel, and any other one-time cost (describe in Notes)</t>
  </si>
  <si>
    <t>Total One-Time Costs</t>
  </si>
  <si>
    <t>B. Milestone Allocation of One-Time Total (Section II.F)</t>
  </si>
  <si>
    <t>Phase</t>
  </si>
  <si>
    <t>Milestone (payment on written acceptance)</t>
  </si>
  <si>
    <t>% of One-Time Total</t>
  </si>
  <si>
    <t>Phase Amount</t>
  </si>
  <si>
    <t>Retainage (10%)</t>
  </si>
  <si>
    <t>Paid on Acceptance</t>
  </si>
  <si>
    <t>Status</t>
  </si>
  <si>
    <t>Phase 1</t>
  </si>
  <si>
    <t>Kickoff and project plan</t>
  </si>
  <si>
    <t>Phase 2</t>
  </si>
  <si>
    <t>Facility Water System Assessment and Risk Assessment Report</t>
  </si>
  <si>
    <t>Phase 3</t>
  </si>
  <si>
    <t>Revised Water Management Plan</t>
  </si>
  <si>
    <t>Phase 4</t>
  </si>
  <si>
    <t>SPD Water Quality Assessment, SPD Water Quality Management Plan, and water-quality matrix</t>
  </si>
  <si>
    <t>Phase 5</t>
  </si>
  <si>
    <t>Initial education completed; Lot 1 Final Acceptance (all Lot 1 retainage released)</t>
  </si>
  <si>
    <t>Total (must equal 100%)</t>
  </si>
  <si>
    <t>C. Ongoing Program Support (annual; fixed for the full term including renewals)</t>
  </si>
  <si>
    <t>Year 1</t>
  </si>
  <si>
    <t>Year 2</t>
  </si>
  <si>
    <t>Year 3</t>
  </si>
  <si>
    <t>Year 4 (Renewal)</t>
  </si>
  <si>
    <t>Year 5 (Renewal)</t>
  </si>
  <si>
    <t>L1-C1</t>
  </si>
  <si>
    <t>Water Management Team meeting attendance (not less than quarterly) with written validation summaries (Lot 1, Section 11)</t>
  </si>
  <si>
    <t>L1-C2</t>
  </si>
  <si>
    <t>Annual program review and written update of the Water Management Plan and SPD Water Quality Management Plan</t>
  </si>
  <si>
    <t>L1-C3</t>
  </si>
  <si>
    <t>Annual refresher education for designated District team members</t>
  </si>
  <si>
    <t>L1-C4</t>
  </si>
  <si>
    <t>Survey-readiness support on request</t>
  </si>
  <si>
    <t>Total Recurring (annual)</t>
  </si>
  <si>
    <t>D. Scored Unit-Rate Services (evaluation quantities for scoring only)</t>
  </si>
  <si>
    <t>Service</t>
  </si>
  <si>
    <t>Unit</t>
  </si>
  <si>
    <t>Unit Price</t>
  </si>
  <si>
    <t>Evaluation Qty, Initial Term (scoring only; not an estimate of actual use)</t>
  </si>
  <si>
    <t>Extended, Initial Term</t>
  </si>
  <si>
    <t>Basis of Evaluation Qty</t>
  </si>
  <si>
    <t>L1-D1</t>
  </si>
  <si>
    <t>Legionella culture sample, cooling-tower water system, including collection, analysis by a laboratory meeting Section II.D, and reporting (Section 7.1)</t>
  </si>
  <si>
    <t>Per sample</t>
  </si>
  <si>
    <t>Cooling-tower water systems (System Inventory) x 4 per year x 3 years</t>
  </si>
  <si>
    <t>L1-D2</t>
  </si>
  <si>
    <t>Legionella culture sample, potable water, including collection, analysis, and reporting (Section 7.2)</t>
  </si>
  <si>
    <t>38 potable-water sampling points (Section II.C) x 1 round per year x 3 years</t>
  </si>
  <si>
    <t>L1-D3</t>
  </si>
  <si>
    <t>SPD water-quality test panel per the approved water-quality matrix (ANSI/AAMI ST108:2023 parameters)</t>
  </si>
  <si>
    <t>Per sample point</t>
  </si>
  <si>
    <t>Per SPD location per year: Critical Water at 2 sample points monthly (24), Utility Water at 1 point quarterly (4), and steam at 1 point quarterly (4), per ANSI/AAMI ST108:2023 recommended minimum frequencies; x 3 SPD locations x 3 years. Non-binding pending the accepted Lot 1 SPD Water Quality Management Plan and water-quality matrix.</t>
  </si>
  <si>
    <t>L1-D4</t>
  </si>
  <si>
    <t>Endotoxin test, SPD water</t>
  </si>
  <si>
    <t>Per SPD location per year: Critical Water at 2 sample points monthly (24), per ANSI/AAMI ST108:2023 recommended minimum frequencies; x 3 SPD locations x 3 years. Non-binding pending the accepted Lot 1 SPD Water Quality Management Plan and water-quality matrix.</t>
  </si>
  <si>
    <t>Total Scored Unit-Rate Services at Evaluation Quantities, Initial Term</t>
  </si>
  <si>
    <t>E. Contingent and Added-Scope Rates (required; fixed for the Initial Term and any renewal terms; not scored)</t>
  </si>
  <si>
    <t>Service or Item</t>
  </si>
  <si>
    <t>L1-E1</t>
  </si>
  <si>
    <t>Rapid Legionella qPCR test, supplemental to culture at District request, including collection, analysis, and reporting (Section 7.2)</t>
  </si>
  <si>
    <t>L1-E2</t>
  </si>
  <si>
    <t>Heterotrophic plate count, potable water, at District request</t>
  </si>
  <si>
    <t>L1-E3</t>
  </si>
  <si>
    <t>Adding a new or renovated building to the Water Management Plan, including assessment, plan update, and sampling-plan update (Section II.C, Changes to the Plans and Applicable Requirements)</t>
  </si>
  <si>
    <t>Per building</t>
  </si>
  <si>
    <t>L1-E4</t>
  </si>
  <si>
    <t>District-authorized consulting outside the defined scope</t>
  </si>
  <si>
    <t>Per hour</t>
  </si>
  <si>
    <t>L1-E5</t>
  </si>
  <si>
    <t>District-authorized action-level or outbreak investigation support</t>
  </si>
  <si>
    <t>L1-E6</t>
  </si>
  <si>
    <t>Markup on laboratory analyses requested by the District and not priced above, applied to the laboratory's invoiced cost (Section II.G)</t>
  </si>
  <si>
    <t>Percent markup</t>
  </si>
  <si>
    <t>Total Evaluated Price: Lot 1</t>
  </si>
  <si>
    <t>One-time costs</t>
  </si>
  <si>
    <t>Ongoing program support, Years 1 through 3</t>
  </si>
  <si>
    <t>Scored unit-rate services at evaluation quantities, Initial Term</t>
  </si>
  <si>
    <t>Total Evaluated Price (Lot 1, three-year Initial Term)</t>
  </si>
  <si>
    <t>Illustrative five-year total (adds Years 4 and 5; not scored)</t>
  </si>
  <si>
    <t>Lot 2: Chemical Water Treatment Program</t>
  </si>
  <si>
    <t>L2-A1</t>
  </si>
  <si>
    <t>Initial System Survey, Initial Water Treatment Survey Report, and treatment-program design (Lot 2, Sections 4 and 30)</t>
  </si>
  <si>
    <t>L2-A2</t>
  </si>
  <si>
    <t>Monitoring and control equipment furnished by Respondent, including installation and licensing (Lot 2, Section 31). Enter $0 if using existing District-owned controllers.</t>
  </si>
  <si>
    <t>L2-A3</t>
  </si>
  <si>
    <t>Transition-in, including chemical compatibility testing and system flushing (Lot 2, Section 36)</t>
  </si>
  <si>
    <t>L2-A4</t>
  </si>
  <si>
    <t>Any other one-time cost (describe in Notes)</t>
  </si>
  <si>
    <t>B. Monthly Rate per System (scored at evaluation quantities; billed for each system on the System Schedule, Section II.G)</t>
  </si>
  <si>
    <t>System Type (rate applies at any District location)</t>
  </si>
  <si>
    <t>Monthly Rate per System</t>
  </si>
  <si>
    <t>Evaluation Qty (systems; scoring only)</t>
  </si>
  <si>
    <t>Monthly Extended</t>
  </si>
  <si>
    <t>Annual (Years 1-3, each)</t>
  </si>
  <si>
    <t>Year 4 (illustrative)</t>
  </si>
  <si>
    <t>Year 5 (illustrative)</t>
  </si>
  <si>
    <t>Notes: rate basis and assumptions</t>
  </si>
  <si>
    <t>L2-B1</t>
  </si>
  <si>
    <t>Cooling-tower water system (towers or cells sharing a common basin count as one), including the minimum annual off-line cleaning and disinfection and on-line disinfection in Lot 2, Section 16</t>
  </si>
  <si>
    <t>L2-B2</t>
  </si>
  <si>
    <t>Steam boiler, including feedwater, deaerator, and steam/condensate treatment</t>
  </si>
  <si>
    <t>L2-B3</t>
  </si>
  <si>
    <t>Closed chilled-water or heating-water loop</t>
  </si>
  <si>
    <t>L2-B4</t>
  </si>
  <si>
    <t>Glycol loop</t>
  </si>
  <si>
    <t>L2-B5</t>
  </si>
  <si>
    <t>Water softener or reverse-osmosis pretreatment system</t>
  </si>
  <si>
    <t>L2-B6</t>
  </si>
  <si>
    <t>Domestic hot-water system: monitoring and treatment recommendations</t>
  </si>
  <si>
    <t>Total Monthly Per-System Charges</t>
  </si>
  <si>
    <t>Each rate includes chemicals, scheduled service visits, routine testing, reporting, equipment maintenance, and delivery for one system of that type (Lot 2, Sections 5 through 21). Evaluation quantities are the System Inventory totals, used for scoring only; they are not an estimate of actual use and are not guaranteed. After award, the accepted Initial Water Treatment Survey Report establishes the System Schedule, and the District pays each monthly rate for each system on it; rates do not change with the survey results. State the assumptions behind each rate (for example, system size or makeup-water volume) in the Notes column. Years 4 and 5 are illustrative only, shown at the maximum 3% annual increase under the District-calculated renewal adjustment in Section II.G (BLS Series WPU06790961); Respondent does not propose renewal pricing.</t>
  </si>
  <si>
    <t>C. Rates for Systems Added During the Term (required; fixed for the Initial Term and any renewal terms; not scored)</t>
  </si>
  <si>
    <t>Rate or Discount</t>
  </si>
  <si>
    <t>L2-C1</t>
  </si>
  <si>
    <t>Field service technician, for pricing a system type not priced in Section B (Section II.G)</t>
  </si>
  <si>
    <t>L2-C2</t>
  </si>
  <si>
    <t>Water-treatment engineer, for pricing a system type not priced in Section B (Section II.G)</t>
  </si>
  <si>
    <t>L2-C3</t>
  </si>
  <si>
    <t>Discount from Respondent's published chemical price list, for chemicals for a system type not priced in Section B</t>
  </si>
  <si>
    <t>Percent discount</t>
  </si>
  <si>
    <t>L2-C4</t>
  </si>
  <si>
    <t>Discount from Respondent's published equipment price list, for equipment for a system type not priced in Section B</t>
  </si>
  <si>
    <t>L2-D1</t>
  </si>
  <si>
    <t>Water-cooled chiller condenser and evaporator internal inspection, with photographs and report (Lot 2, Section 33)</t>
  </si>
  <si>
    <t>Per chiller, per event</t>
  </si>
  <si>
    <t>Water-cooled chillers (System Inventory) x 1 inspection in the Initial Term</t>
  </si>
  <si>
    <t>E. Contingent Unit-Rate Services (required; fixed for the Initial Term and any renewal terms; not scored)</t>
  </si>
  <si>
    <t>L2-E1</t>
  </si>
  <si>
    <t>Emergency or Urgent service call beyond scheduled service (Lot 2, Section 17), on-site labor</t>
  </si>
  <si>
    <t>L2-E2</t>
  </si>
  <si>
    <t>Additional scheduled service visit requested by the District</t>
  </si>
  <si>
    <t>Per visit</t>
  </si>
  <si>
    <t>L2-E3</t>
  </si>
  <si>
    <t>Additional cooling-tower off-line cleaning and disinfection, beyond the minimum in Lot 2, Section 16</t>
  </si>
  <si>
    <t>Per cooling-tower water system, per event</t>
  </si>
  <si>
    <t>L2-E4</t>
  </si>
  <si>
    <t>Additional cooling-tower on-line disinfection, beyond the minimum in Lot 2, Section 16</t>
  </si>
  <si>
    <t>L2-E5</t>
  </si>
  <si>
    <t>Remedial disinfection in response to an action-level result (Lot 2, Section 9)</t>
  </si>
  <si>
    <t>L2-E6</t>
  </si>
  <si>
    <t>Closed-loop chemical cleaning and passivation (Lot 2, Section 12)</t>
  </si>
  <si>
    <t>Per 1,000 gallons of system volume</t>
  </si>
  <si>
    <t>L2-E7</t>
  </si>
  <si>
    <t>Pre-operational cleaning and passivation for new construction or renovation (Lot 2, Section 34)</t>
  </si>
  <si>
    <t>L2-E8</t>
  </si>
  <si>
    <t>Deposit or corrosion-product analysis</t>
  </si>
  <si>
    <t>L2-E9</t>
  </si>
  <si>
    <t>Legionella culture sample requested by the District</t>
  </si>
  <si>
    <t>Total Evaluated Price: Lot 2</t>
  </si>
  <si>
    <t>Monthly per-system charges at evaluation quantities, Years 1 through 3</t>
  </si>
  <si>
    <t>Total Evaluated Price (Lot 2, three-year Initial Term)</t>
  </si>
  <si>
    <t>Discount if Awarded Both Lots (optional; not scored)</t>
  </si>
  <si>
    <t>Percentage discount on Lot 2 monthly per-system charges, applicable only if Respondent is awarded both Lot 1 and Lot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</si>
</sst>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7" x14ac:knownFonts="1">
    <font>
      <sz val="11"/>
      <color theme="1"/>
      <name val="Calibri"/>
      <family val="2"/>
      <charset val="1"/>
    </font>
    <font>
      <b/>
      <sz val="13"/>
      <color rgb="FFFFFFFF"/>
      <name val="Arial"/>
      <charset val="1"/>
    </font>
    <font>
      <b/>
      <sz val="11"/>
      <color rgb="FFFFFFFF"/>
      <name val="Arial"/>
      <charset val="1"/>
    </font>
    <font>
      <sz val="10"/>
      <color rgb="FF000000"/>
      <name val="Arial"/>
      <charset val="1"/>
    </font>
    <font>
      <i/>
      <sz val="10"/>
      <color rgb="FF000000"/>
      <name val="Arial"/>
      <charset val="1"/>
    </font>
    <font>
      <b/>
      <sz val="10"/>
      <color rgb="FFFFFFFF"/>
      <name val="Arial"/>
      <charset val="1"/>
    </font>
    <font>
      <b/>
      <sz val="10"/>
      <color rgb="FF000000"/>
      <name val="Arial"/>
      <charset val="1"/>
    </font>
  </fonts>
  <fills count="7">
    <fill>
      <patternFill patternType="none"/>
    </fill>
    <fill>
      <patternFill patternType="gray125"/>
    </fill>
    <fill>
      <patternFill patternType="solid">
        <fgColor rgb="FF0076BE"/>
        <bgColor rgb="FF008080"/>
      </patternFill>
    </fill>
    <fill>
      <patternFill patternType="solid">
        <fgColor rgb="FF004670"/>
        <bgColor rgb="FF333399"/>
      </patternFill>
    </fill>
    <fill>
      <patternFill patternType="solid">
        <fgColor rgb="FFFFFF99"/>
        <bgColor rgb="FFFFFFCC"/>
      </patternFill>
    </fill>
    <fill>
      <patternFill patternType="solid">
        <fgColor rgb="FFD9D9D9"/>
        <bgColor rgb="FFDDEBF7"/>
      </patternFill>
    </fill>
    <fill>
      <patternFill patternType="solid">
        <fgColor rgb="FFDDEBF7"/>
        <bgColor rgb="FFD9D9D9"/>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29">
    <xf numFmtId="0" fontId="0" fillId="0" borderId="0" xfId="0"/>
    <xf numFmtId="0" fontId="3" fillId="0" borderId="1" xfId="0" applyFont="1" applyBorder="1" applyAlignment="1" applyProtection="1">
      <alignment horizontal="left" vertical="top" wrapText="1"/>
      <protection locked="0"/>
    </xf>
    <xf numFmtId="0" fontId="5" fillId="2" borderId="1" xfId="0" applyFont="1" applyFill="1" applyBorder="1" applyAlignment="1" applyProtection="1">
      <alignment horizontal="center" vertical="top" wrapText="1"/>
      <protection locked="0"/>
    </xf>
    <xf numFmtId="0" fontId="2" fillId="3" borderId="0" xfId="0" applyFont="1" applyFill="1" applyAlignment="1" applyProtection="1">
      <alignment vertical="center" wrapText="1"/>
      <protection locked="0"/>
    </xf>
    <xf numFmtId="0" fontId="3" fillId="4" borderId="1" xfId="0" applyFont="1" applyFill="1" applyBorder="1" applyProtection="1">
      <protection locked="0"/>
    </xf>
    <xf numFmtId="0" fontId="4" fillId="0" borderId="0" xfId="0" applyFont="1" applyAlignment="1" applyProtection="1">
      <alignment horizontal="left" vertical="top" wrapText="1"/>
      <protection locked="0"/>
    </xf>
    <xf numFmtId="0" fontId="1" fillId="2" borderId="0" xfId="0" applyFont="1" applyFill="1" applyAlignment="1" applyProtection="1">
      <alignment vertical="center" wrapText="1"/>
      <protection locked="0"/>
    </xf>
    <xf numFmtId="0" fontId="2" fillId="3" borderId="0" xfId="0" applyFont="1" applyFill="1" applyAlignment="1">
      <alignment vertical="center" wrapText="1"/>
    </xf>
    <xf numFmtId="0" fontId="1" fillId="2" borderId="0" xfId="0" applyFont="1" applyFill="1" applyAlignment="1">
      <alignment vertical="center" wrapText="1"/>
    </xf>
    <xf numFmtId="0" fontId="3" fillId="0" borderId="0" xfId="0" applyFont="1" applyAlignment="1">
      <alignment horizontal="left" vertical="top" wrapText="1"/>
    </xf>
    <xf numFmtId="0" fontId="0" fillId="4" borderId="1" xfId="0" applyFill="1" applyBorder="1"/>
    <xf numFmtId="0" fontId="0" fillId="5" borderId="1" xfId="0" applyFill="1" applyBorder="1"/>
    <xf numFmtId="0" fontId="0" fillId="6" borderId="1" xfId="0" applyFill="1" applyBorder="1"/>
    <xf numFmtId="0" fontId="0" fillId="0" borderId="0" xfId="0" applyProtection="1">
      <protection locked="0"/>
    </xf>
    <xf numFmtId="0" fontId="5" fillId="2" borderId="1" xfId="0" applyFont="1" applyFill="1" applyBorder="1" applyAlignment="1" applyProtection="1">
      <alignment horizontal="center" vertical="top" wrapText="1"/>
      <protection locked="0"/>
    </xf>
    <xf numFmtId="0" fontId="3" fillId="0" borderId="1" xfId="0" applyFont="1" applyBorder="1" applyAlignment="1" applyProtection="1">
      <alignment horizontal="left" vertical="top" wrapText="1"/>
      <protection locked="0"/>
    </xf>
    <xf numFmtId="3" fontId="3" fillId="6" borderId="1" xfId="0" applyNumberFormat="1" applyFont="1" applyFill="1" applyBorder="1" applyAlignment="1">
      <alignment horizontal="right" vertical="top"/>
    </xf>
    <xf numFmtId="0" fontId="3" fillId="6"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3" fontId="6" fillId="5" borderId="1" xfId="0" applyNumberFormat="1" applyFont="1" applyFill="1" applyBorder="1" applyAlignment="1">
      <alignment horizontal="right" vertical="top"/>
    </xf>
    <xf numFmtId="0" fontId="6" fillId="0" borderId="0" xfId="0" applyFont="1" applyProtection="1">
      <protection locked="0"/>
    </xf>
    <xf numFmtId="164" fontId="3" fillId="4" borderId="1" xfId="0" applyNumberFormat="1" applyFont="1" applyFill="1" applyBorder="1" applyAlignment="1" applyProtection="1">
      <alignment horizontal="right" vertical="top"/>
      <protection locked="0"/>
    </xf>
    <xf numFmtId="0" fontId="3" fillId="4" borderId="1" xfId="0" applyFont="1" applyFill="1" applyBorder="1" applyAlignment="1" applyProtection="1">
      <alignment horizontal="left" vertical="top" wrapText="1"/>
      <protection locked="0"/>
    </xf>
    <xf numFmtId="164" fontId="6" fillId="5" borderId="1" xfId="0" applyNumberFormat="1" applyFont="1" applyFill="1" applyBorder="1" applyAlignment="1">
      <alignment horizontal="right" vertical="top"/>
    </xf>
    <xf numFmtId="165" fontId="3" fillId="4" borderId="1" xfId="0" applyNumberFormat="1" applyFont="1" applyFill="1" applyBorder="1" applyAlignment="1" applyProtection="1">
      <alignment horizontal="right" vertical="top"/>
      <protection locked="0"/>
    </xf>
    <xf numFmtId="164" fontId="3" fillId="5" borderId="1" xfId="0" applyNumberFormat="1" applyFont="1" applyFill="1" applyBorder="1" applyAlignment="1">
      <alignment horizontal="right" vertical="top"/>
    </xf>
    <xf numFmtId="165" fontId="6" fillId="5" borderId="1" xfId="0" applyNumberFormat="1" applyFont="1" applyFill="1" applyBorder="1" applyAlignment="1">
      <alignment horizontal="right" vertical="top"/>
    </xf>
    <xf numFmtId="0" fontId="6" fillId="5" borderId="1" xfId="0" applyFont="1" applyFill="1" applyBorder="1" applyAlignment="1">
      <alignment horizontal="left" vertical="top" wrapText="1"/>
    </xf>
    <xf numFmtId="3" fontId="3" fillId="5" borderId="1" xfId="0" applyNumberFormat="1" applyFont="1" applyFill="1" applyBorder="1" applyAlignment="1">
      <alignment horizontal="right" vertical="top"/>
    </xf>
  </cellXfs>
  <cellStyles count="1">
    <cellStyle name="Normal" xfId="0" builtinId="0"/>
  </cellStyles>
  <dxfs count="1">
    <dxf>
      <font>
        <b/>
        <color rgb="FF9C0006"/>
        <name val="Arial"/>
        <charset val="1"/>
      </font>
      <fill>
        <patternFill>
          <bgColor rgb="FFF4B6B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FCC"/>
      <rgbColor rgb="FFDDEBF7"/>
      <rgbColor rgb="FF660066"/>
      <rgbColor rgb="FFFF8080"/>
      <rgbColor rgb="FF0076BE"/>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4B6B6"/>
      <rgbColor rgb="FF3366FF"/>
      <rgbColor rgb="FF33CCCC"/>
      <rgbColor rgb="FF99CC00"/>
      <rgbColor rgb="FFFFCC00"/>
      <rgbColor rgb="FFFF9900"/>
      <rgbColor rgb="FFFF6600"/>
      <rgbColor rgb="FF666699"/>
      <rgbColor rgb="FF969696"/>
      <rgbColor rgb="FF004670"/>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4670"/>
    <pageSetUpPr fitToPage="1"/>
  </sheetPr>
  <dimension ref="A1:B36"/>
  <sheetViews>
    <sheetView tabSelected="1" zoomScaleNormal="100" workbookViewId="0">
      <selection sqref="A1:B1"/>
    </sheetView>
  </sheetViews>
  <sheetFormatPr defaultColWidth="8.7109375" defaultRowHeight="15" x14ac:dyDescent="0.25"/>
  <cols>
    <col min="1" max="1" width="6" customWidth="1"/>
    <col min="2" max="2" width="122.42578125" customWidth="1"/>
  </cols>
  <sheetData>
    <row r="1" spans="1:2" ht="16.5" x14ac:dyDescent="0.25">
      <c r="A1" s="8" t="s">
        <v>0</v>
      </c>
      <c r="B1" s="8"/>
    </row>
    <row r="3" spans="1:2" ht="18" customHeight="1" x14ac:dyDescent="0.25">
      <c r="A3" s="7" t="s">
        <v>1</v>
      </c>
      <c r="B3" s="7"/>
    </row>
    <row r="4" spans="1:2" ht="48.75" customHeight="1" x14ac:dyDescent="0.25">
      <c r="B4" s="9" t="s">
        <v>2</v>
      </c>
    </row>
    <row r="5" spans="1:2" ht="48.75" customHeight="1" x14ac:dyDescent="0.25">
      <c r="B5" s="9" t="s">
        <v>3</v>
      </c>
    </row>
    <row r="6" spans="1:2" ht="48.75" customHeight="1" x14ac:dyDescent="0.25">
      <c r="B6" s="9" t="s">
        <v>4</v>
      </c>
    </row>
    <row r="7" spans="1:2" ht="33.75" customHeight="1" x14ac:dyDescent="0.25">
      <c r="B7" s="9" t="s">
        <v>5</v>
      </c>
    </row>
    <row r="9" spans="1:2" ht="18" customHeight="1" x14ac:dyDescent="0.25">
      <c r="A9" s="7" t="s">
        <v>6</v>
      </c>
      <c r="B9" s="7"/>
    </row>
    <row r="10" spans="1:2" ht="18.75" customHeight="1" x14ac:dyDescent="0.25">
      <c r="A10" s="10"/>
      <c r="B10" s="9" t="s">
        <v>7</v>
      </c>
    </row>
    <row r="11" spans="1:2" ht="18.75" customHeight="1" x14ac:dyDescent="0.25">
      <c r="A11" s="11"/>
      <c r="B11" s="9" t="s">
        <v>8</v>
      </c>
    </row>
    <row r="12" spans="1:2" ht="18.75" customHeight="1" x14ac:dyDescent="0.25">
      <c r="A12" s="12"/>
      <c r="B12" s="9" t="s">
        <v>9</v>
      </c>
    </row>
    <row r="14" spans="1:2" ht="18" customHeight="1" x14ac:dyDescent="0.25">
      <c r="A14" s="7" t="s">
        <v>10</v>
      </c>
      <c r="B14" s="7"/>
    </row>
    <row r="15" spans="1:2" ht="33.75" customHeight="1" x14ac:dyDescent="0.25">
      <c r="B15" s="9" t="s">
        <v>11</v>
      </c>
    </row>
    <row r="16" spans="1:2" ht="63.75" customHeight="1" x14ac:dyDescent="0.25">
      <c r="B16" s="9" t="s">
        <v>12</v>
      </c>
    </row>
    <row r="17" spans="1:2" ht="33.75" customHeight="1" x14ac:dyDescent="0.25">
      <c r="B17" s="9" t="s">
        <v>13</v>
      </c>
    </row>
    <row r="18" spans="1:2" ht="48.75" customHeight="1" x14ac:dyDescent="0.25">
      <c r="B18" s="9" t="s">
        <v>14</v>
      </c>
    </row>
    <row r="19" spans="1:2" ht="63.75" customHeight="1" x14ac:dyDescent="0.25">
      <c r="B19" s="9" t="s">
        <v>15</v>
      </c>
    </row>
    <row r="20" spans="1:2" ht="48.75" customHeight="1" x14ac:dyDescent="0.25">
      <c r="B20" s="9" t="s">
        <v>16</v>
      </c>
    </row>
    <row r="21" spans="1:2" ht="33.75" customHeight="1" x14ac:dyDescent="0.25">
      <c r="B21" s="9" t="s">
        <v>17</v>
      </c>
    </row>
    <row r="22" spans="1:2" ht="48.75" customHeight="1" x14ac:dyDescent="0.25">
      <c r="B22" s="9" t="s">
        <v>18</v>
      </c>
    </row>
    <row r="23" spans="1:2" ht="153.75" customHeight="1" x14ac:dyDescent="0.25">
      <c r="B23" s="9" t="s">
        <v>19</v>
      </c>
    </row>
    <row r="24" spans="1:2" ht="33.75" customHeight="1" x14ac:dyDescent="0.25">
      <c r="B24" s="9" t="s">
        <v>20</v>
      </c>
    </row>
    <row r="26" spans="1:2" ht="18" customHeight="1" x14ac:dyDescent="0.25">
      <c r="A26" s="7" t="s">
        <v>21</v>
      </c>
      <c r="B26" s="7"/>
    </row>
    <row r="27" spans="1:2" ht="93.75" customHeight="1" x14ac:dyDescent="0.25">
      <c r="B27" s="9" t="s">
        <v>22</v>
      </c>
    </row>
    <row r="29" spans="1:2" ht="18" customHeight="1" x14ac:dyDescent="0.25">
      <c r="A29" s="7" t="s">
        <v>23</v>
      </c>
      <c r="B29" s="7"/>
    </row>
    <row r="30" spans="1:2" ht="33.75" customHeight="1" x14ac:dyDescent="0.25">
      <c r="B30" s="9" t="s">
        <v>24</v>
      </c>
    </row>
    <row r="32" spans="1:2" ht="18" customHeight="1" x14ac:dyDescent="0.25">
      <c r="A32" s="7" t="s">
        <v>25</v>
      </c>
      <c r="B32" s="7"/>
    </row>
    <row r="33" spans="1:2" ht="93.75" customHeight="1" x14ac:dyDescent="0.25">
      <c r="B33" s="9" t="s">
        <v>26</v>
      </c>
    </row>
    <row r="35" spans="1:2" ht="18" customHeight="1" x14ac:dyDescent="0.25">
      <c r="A35" s="7" t="s">
        <v>27</v>
      </c>
      <c r="B35" s="7"/>
    </row>
    <row r="36" spans="1:2" ht="48.75" customHeight="1" x14ac:dyDescent="0.25">
      <c r="B36" s="9" t="s">
        <v>28</v>
      </c>
    </row>
  </sheetData>
  <mergeCells count="8">
    <mergeCell ref="A29:B29"/>
    <mergeCell ref="A32:B32"/>
    <mergeCell ref="A35:B35"/>
    <mergeCell ref="A1:B1"/>
    <mergeCell ref="A3:B3"/>
    <mergeCell ref="A9:B9"/>
    <mergeCell ref="A14:B14"/>
    <mergeCell ref="A26:B26"/>
  </mergeCell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9"/>
  <sheetViews>
    <sheetView zoomScaleNormal="100" workbookViewId="0">
      <pane xSplit="2" ySplit="4" topLeftCell="C5" activePane="bottomRight" state="frozen"/>
      <selection pane="topRight" activeCell="C1" sqref="C1"/>
      <selection pane="bottomLeft" activeCell="A5" sqref="A5"/>
      <selection pane="bottomRight" sqref="A1:N1"/>
    </sheetView>
  </sheetViews>
  <sheetFormatPr defaultColWidth="8.7109375" defaultRowHeight="15" x14ac:dyDescent="0.25"/>
  <cols>
    <col min="1" max="1" width="6" customWidth="1"/>
    <col min="2" max="2" width="44" customWidth="1"/>
    <col min="3" max="3" width="15" customWidth="1"/>
    <col min="4" max="4" width="11" customWidth="1"/>
    <col min="5" max="6" width="10" customWidth="1"/>
    <col min="7" max="7" width="12" customWidth="1"/>
    <col min="8" max="8" width="11" customWidth="1"/>
    <col min="9" max="9" width="13" customWidth="1"/>
    <col min="10" max="10" width="12" customWidth="1"/>
    <col min="11" max="11" width="10" customWidth="1"/>
    <col min="12" max="12" width="11" customWidth="1"/>
    <col min="13" max="13" width="12" customWidth="1"/>
    <col min="14" max="14" width="50" customWidth="1"/>
  </cols>
  <sheetData>
    <row r="1" spans="1:14" ht="24" customHeight="1" x14ac:dyDescent="0.25">
      <c r="A1" s="6" t="s">
        <v>29</v>
      </c>
      <c r="B1" s="6"/>
      <c r="C1" s="6"/>
      <c r="D1" s="6"/>
      <c r="E1" s="6"/>
      <c r="F1" s="6"/>
      <c r="G1" s="6"/>
      <c r="H1" s="6"/>
      <c r="I1" s="6"/>
      <c r="J1" s="6"/>
      <c r="K1" s="6"/>
      <c r="L1" s="6"/>
      <c r="M1" s="6"/>
      <c r="N1" s="6"/>
    </row>
    <row r="2" spans="1:14" ht="48.75" customHeight="1" x14ac:dyDescent="0.25">
      <c r="A2" s="5" t="s">
        <v>30</v>
      </c>
      <c r="B2" s="5"/>
      <c r="C2" s="5"/>
      <c r="D2" s="5"/>
      <c r="E2" s="5"/>
      <c r="F2" s="5"/>
      <c r="G2" s="5"/>
      <c r="H2" s="5"/>
      <c r="I2" s="5"/>
      <c r="J2" s="5"/>
      <c r="K2" s="5"/>
      <c r="L2" s="5"/>
      <c r="M2" s="5"/>
      <c r="N2" s="5"/>
    </row>
    <row r="3" spans="1:14" x14ac:dyDescent="0.25">
      <c r="A3" s="13"/>
      <c r="B3" s="13"/>
      <c r="C3" s="13"/>
      <c r="D3" s="13"/>
      <c r="E3" s="13"/>
      <c r="F3" s="13"/>
      <c r="G3" s="13"/>
      <c r="H3" s="13"/>
      <c r="I3" s="13"/>
      <c r="J3" s="13"/>
      <c r="K3" s="13"/>
      <c r="L3" s="13"/>
      <c r="M3" s="13"/>
      <c r="N3" s="13"/>
    </row>
    <row r="4" spans="1:14" ht="108.75" customHeight="1" x14ac:dyDescent="0.25">
      <c r="A4" s="14" t="s">
        <v>31</v>
      </c>
      <c r="B4" s="14" t="s">
        <v>32</v>
      </c>
      <c r="C4" s="14" t="s">
        <v>33</v>
      </c>
      <c r="D4" s="14" t="s">
        <v>34</v>
      </c>
      <c r="E4" s="14" t="s">
        <v>35</v>
      </c>
      <c r="F4" s="14" t="s">
        <v>36</v>
      </c>
      <c r="G4" s="14" t="s">
        <v>37</v>
      </c>
      <c r="H4" s="14" t="s">
        <v>38</v>
      </c>
      <c r="I4" s="14" t="s">
        <v>39</v>
      </c>
      <c r="J4" s="14" t="s">
        <v>40</v>
      </c>
      <c r="K4" s="14" t="s">
        <v>41</v>
      </c>
      <c r="L4" s="14" t="s">
        <v>42</v>
      </c>
      <c r="M4" s="14" t="s">
        <v>43</v>
      </c>
      <c r="N4" s="14" t="s">
        <v>44</v>
      </c>
    </row>
    <row r="5" spans="1:14" ht="33.75" customHeight="1" x14ac:dyDescent="0.25">
      <c r="A5" s="15">
        <v>1</v>
      </c>
      <c r="B5" s="15" t="s">
        <v>45</v>
      </c>
      <c r="C5" s="16"/>
      <c r="D5" s="16"/>
      <c r="E5" s="16"/>
      <c r="F5" s="16"/>
      <c r="G5" s="16"/>
      <c r="H5" s="16"/>
      <c r="I5" s="16"/>
      <c r="J5" s="16"/>
      <c r="K5" s="16"/>
      <c r="L5" s="16"/>
      <c r="M5" s="16"/>
      <c r="N5" s="17" t="s">
        <v>46</v>
      </c>
    </row>
    <row r="6" spans="1:14" ht="33.75" customHeight="1" x14ac:dyDescent="0.25">
      <c r="A6" s="15">
        <v>2</v>
      </c>
      <c r="B6" s="15" t="s">
        <v>47</v>
      </c>
      <c r="C6" s="16"/>
      <c r="D6" s="16"/>
      <c r="E6" s="16"/>
      <c r="F6" s="16"/>
      <c r="G6" s="16"/>
      <c r="H6" s="16"/>
      <c r="I6" s="16"/>
      <c r="J6" s="16"/>
      <c r="K6" s="16"/>
      <c r="L6" s="16"/>
      <c r="M6" s="16"/>
      <c r="N6" s="17" t="s">
        <v>46</v>
      </c>
    </row>
    <row r="7" spans="1:14" ht="33.75" customHeight="1" x14ac:dyDescent="0.25">
      <c r="A7" s="15">
        <v>3</v>
      </c>
      <c r="B7" s="15" t="s">
        <v>48</v>
      </c>
      <c r="C7" s="16"/>
      <c r="D7" s="16"/>
      <c r="E7" s="16"/>
      <c r="F7" s="16"/>
      <c r="G7" s="16"/>
      <c r="H7" s="16"/>
      <c r="I7" s="16"/>
      <c r="J7" s="16"/>
      <c r="K7" s="16"/>
      <c r="L7" s="16"/>
      <c r="M7" s="16"/>
      <c r="N7" s="17" t="s">
        <v>46</v>
      </c>
    </row>
    <row r="8" spans="1:14" ht="48.75" customHeight="1" x14ac:dyDescent="0.25">
      <c r="A8" s="15">
        <v>4</v>
      </c>
      <c r="B8" s="15" t="s">
        <v>49</v>
      </c>
      <c r="C8" s="16">
        <f>1</f>
        <v>1</v>
      </c>
      <c r="D8" s="16">
        <f>2</f>
        <v>2</v>
      </c>
      <c r="E8" s="16"/>
      <c r="F8" s="16"/>
      <c r="G8" s="16">
        <f>2</f>
        <v>2</v>
      </c>
      <c r="H8" s="16">
        <f>2</f>
        <v>2</v>
      </c>
      <c r="I8" s="16">
        <f>2</f>
        <v>2</v>
      </c>
      <c r="J8" s="16"/>
      <c r="K8" s="16"/>
      <c r="L8" s="16"/>
      <c r="M8" s="16">
        <f>1</f>
        <v>1</v>
      </c>
      <c r="N8" s="17" t="s">
        <v>50</v>
      </c>
    </row>
    <row r="9" spans="1:14" ht="48.75" customHeight="1" x14ac:dyDescent="0.25">
      <c r="A9" s="15">
        <v>5</v>
      </c>
      <c r="B9" s="15" t="s">
        <v>51</v>
      </c>
      <c r="C9" s="16"/>
      <c r="D9" s="16"/>
      <c r="E9" s="16"/>
      <c r="F9" s="16"/>
      <c r="G9" s="16"/>
      <c r="H9" s="16"/>
      <c r="I9" s="16"/>
      <c r="J9" s="16"/>
      <c r="K9" s="16"/>
      <c r="L9" s="16"/>
      <c r="M9" s="16"/>
      <c r="N9" s="17" t="s">
        <v>46</v>
      </c>
    </row>
    <row r="10" spans="1:14" ht="33.75" customHeight="1" x14ac:dyDescent="0.25">
      <c r="A10" s="15">
        <v>6</v>
      </c>
      <c r="B10" s="15" t="s">
        <v>52</v>
      </c>
      <c r="C10" s="16"/>
      <c r="D10" s="16"/>
      <c r="E10" s="16"/>
      <c r="F10" s="16"/>
      <c r="G10" s="16"/>
      <c r="H10" s="16"/>
      <c r="I10" s="16"/>
      <c r="J10" s="16"/>
      <c r="K10" s="16"/>
      <c r="L10" s="16"/>
      <c r="M10" s="16"/>
      <c r="N10" s="17" t="s">
        <v>46</v>
      </c>
    </row>
    <row r="11" spans="1:14" ht="33.75" customHeight="1" x14ac:dyDescent="0.25">
      <c r="A11" s="15">
        <v>7</v>
      </c>
      <c r="B11" s="15" t="s">
        <v>53</v>
      </c>
      <c r="C11" s="16"/>
      <c r="D11" s="16"/>
      <c r="E11" s="16"/>
      <c r="F11" s="16"/>
      <c r="G11" s="16"/>
      <c r="H11" s="16"/>
      <c r="I11" s="16"/>
      <c r="J11" s="16"/>
      <c r="K11" s="16"/>
      <c r="L11" s="16"/>
      <c r="M11" s="16"/>
      <c r="N11" s="17" t="s">
        <v>46</v>
      </c>
    </row>
    <row r="12" spans="1:14" ht="33.75" customHeight="1" x14ac:dyDescent="0.25">
      <c r="A12" s="15">
        <v>8</v>
      </c>
      <c r="B12" s="15" t="s">
        <v>54</v>
      </c>
      <c r="C12" s="16"/>
      <c r="D12" s="16"/>
      <c r="E12" s="16"/>
      <c r="F12" s="16"/>
      <c r="G12" s="16"/>
      <c r="H12" s="16"/>
      <c r="I12" s="16"/>
      <c r="J12" s="16"/>
      <c r="K12" s="16"/>
      <c r="L12" s="16"/>
      <c r="M12" s="16"/>
      <c r="N12" s="17" t="s">
        <v>46</v>
      </c>
    </row>
    <row r="13" spans="1:14" ht="33.75" customHeight="1" x14ac:dyDescent="0.25">
      <c r="A13" s="15">
        <v>9</v>
      </c>
      <c r="B13" s="15" t="s">
        <v>55</v>
      </c>
      <c r="C13" s="16"/>
      <c r="D13" s="16"/>
      <c r="E13" s="16"/>
      <c r="F13" s="16"/>
      <c r="G13" s="16"/>
      <c r="H13" s="16"/>
      <c r="I13" s="16"/>
      <c r="J13" s="16"/>
      <c r="K13" s="16"/>
      <c r="L13" s="16"/>
      <c r="M13" s="16"/>
      <c r="N13" s="17" t="s">
        <v>46</v>
      </c>
    </row>
    <row r="14" spans="1:14" ht="33.75" customHeight="1" x14ac:dyDescent="0.25">
      <c r="A14" s="15">
        <v>10</v>
      </c>
      <c r="B14" s="15" t="s">
        <v>56</v>
      </c>
      <c r="C14" s="16"/>
      <c r="D14" s="16"/>
      <c r="E14" s="16"/>
      <c r="F14" s="16"/>
      <c r="G14" s="16"/>
      <c r="H14" s="16"/>
      <c r="I14" s="16"/>
      <c r="J14" s="16"/>
      <c r="K14" s="16"/>
      <c r="L14" s="16"/>
      <c r="M14" s="16"/>
      <c r="N14" s="17" t="s">
        <v>46</v>
      </c>
    </row>
    <row r="15" spans="1:14" ht="33.75" customHeight="1" x14ac:dyDescent="0.25">
      <c r="A15" s="15">
        <v>11</v>
      </c>
      <c r="B15" s="15" t="s">
        <v>57</v>
      </c>
      <c r="C15" s="16"/>
      <c r="D15" s="16"/>
      <c r="E15" s="16"/>
      <c r="F15" s="16"/>
      <c r="G15" s="16"/>
      <c r="H15" s="16"/>
      <c r="I15" s="16"/>
      <c r="J15" s="16"/>
      <c r="K15" s="16"/>
      <c r="L15" s="16"/>
      <c r="M15" s="16"/>
      <c r="N15" s="17" t="s">
        <v>46</v>
      </c>
    </row>
    <row r="16" spans="1:14" ht="33.75" customHeight="1" x14ac:dyDescent="0.25">
      <c r="A16" s="15">
        <v>12</v>
      </c>
      <c r="B16" s="15" t="s">
        <v>58</v>
      </c>
      <c r="C16" s="16"/>
      <c r="D16" s="16"/>
      <c r="E16" s="16"/>
      <c r="F16" s="16"/>
      <c r="G16" s="16"/>
      <c r="H16" s="16"/>
      <c r="I16" s="16"/>
      <c r="J16" s="16"/>
      <c r="K16" s="16"/>
      <c r="L16" s="16"/>
      <c r="M16" s="16"/>
      <c r="N16" s="17" t="s">
        <v>46</v>
      </c>
    </row>
    <row r="17" spans="1:14" ht="33.75" customHeight="1" x14ac:dyDescent="0.25">
      <c r="A17" s="15">
        <v>13</v>
      </c>
      <c r="B17" s="15" t="s">
        <v>59</v>
      </c>
      <c r="C17" s="16"/>
      <c r="D17" s="16"/>
      <c r="E17" s="16"/>
      <c r="F17" s="16"/>
      <c r="G17" s="16"/>
      <c r="H17" s="16"/>
      <c r="I17" s="16"/>
      <c r="J17" s="16"/>
      <c r="K17" s="16"/>
      <c r="L17" s="16"/>
      <c r="M17" s="16"/>
      <c r="N17" s="17" t="s">
        <v>46</v>
      </c>
    </row>
    <row r="18" spans="1:14" ht="33.75" customHeight="1" x14ac:dyDescent="0.25">
      <c r="A18" s="15">
        <v>14</v>
      </c>
      <c r="B18" s="15" t="s">
        <v>60</v>
      </c>
      <c r="C18" s="16"/>
      <c r="D18" s="16"/>
      <c r="E18" s="16"/>
      <c r="F18" s="16"/>
      <c r="G18" s="16"/>
      <c r="H18" s="16"/>
      <c r="I18" s="16"/>
      <c r="J18" s="16"/>
      <c r="K18" s="16"/>
      <c r="L18" s="16"/>
      <c r="M18" s="16"/>
      <c r="N18" s="17" t="s">
        <v>46</v>
      </c>
    </row>
    <row r="19" spans="1:14" ht="33.75" customHeight="1" x14ac:dyDescent="0.25">
      <c r="A19" s="15">
        <v>15</v>
      </c>
      <c r="B19" s="15" t="s">
        <v>61</v>
      </c>
      <c r="C19" s="16"/>
      <c r="D19" s="16"/>
      <c r="E19" s="16"/>
      <c r="F19" s="16"/>
      <c r="G19" s="16">
        <f>1</f>
        <v>1</v>
      </c>
      <c r="H19" s="16"/>
      <c r="I19" s="16">
        <f>2</f>
        <v>2</v>
      </c>
      <c r="J19" s="16"/>
      <c r="K19" s="16"/>
      <c r="L19" s="16"/>
      <c r="M19" s="16"/>
      <c r="N19" s="17" t="s">
        <v>62</v>
      </c>
    </row>
    <row r="20" spans="1:14" ht="33.75" customHeight="1" x14ac:dyDescent="0.25">
      <c r="A20" s="15">
        <v>16</v>
      </c>
      <c r="B20" s="15" t="s">
        <v>63</v>
      </c>
      <c r="C20" s="16"/>
      <c r="D20" s="16"/>
      <c r="E20" s="16"/>
      <c r="F20" s="16"/>
      <c r="G20" s="16"/>
      <c r="H20" s="16"/>
      <c r="I20" s="16"/>
      <c r="J20" s="16"/>
      <c r="K20" s="16"/>
      <c r="L20" s="16"/>
      <c r="M20" s="16"/>
      <c r="N20" s="17" t="s">
        <v>46</v>
      </c>
    </row>
    <row r="21" spans="1:14" ht="33.75" customHeight="1" x14ac:dyDescent="0.25">
      <c r="A21" s="15">
        <v>17</v>
      </c>
      <c r="B21" s="15" t="s">
        <v>64</v>
      </c>
      <c r="C21" s="16"/>
      <c r="D21" s="16"/>
      <c r="E21" s="16"/>
      <c r="F21" s="16"/>
      <c r="G21" s="16"/>
      <c r="H21" s="16"/>
      <c r="I21" s="16"/>
      <c r="J21" s="16"/>
      <c r="K21" s="16"/>
      <c r="L21" s="16"/>
      <c r="M21" s="16"/>
      <c r="N21" s="17" t="s">
        <v>46</v>
      </c>
    </row>
    <row r="22" spans="1:14" ht="33.75" customHeight="1" x14ac:dyDescent="0.25">
      <c r="A22" s="15">
        <v>18</v>
      </c>
      <c r="B22" s="15" t="s">
        <v>65</v>
      </c>
      <c r="C22" s="16"/>
      <c r="D22" s="16"/>
      <c r="E22" s="16"/>
      <c r="F22" s="16"/>
      <c r="G22" s="16"/>
      <c r="H22" s="16"/>
      <c r="I22" s="16"/>
      <c r="J22" s="16"/>
      <c r="K22" s="16"/>
      <c r="L22" s="16"/>
      <c r="M22" s="16"/>
      <c r="N22" s="17" t="s">
        <v>46</v>
      </c>
    </row>
    <row r="23" spans="1:14" ht="33.75" customHeight="1" x14ac:dyDescent="0.25">
      <c r="A23" s="15">
        <v>19</v>
      </c>
      <c r="B23" s="15" t="s">
        <v>66</v>
      </c>
      <c r="C23" s="16"/>
      <c r="D23" s="16"/>
      <c r="E23" s="16"/>
      <c r="F23" s="16"/>
      <c r="G23" s="16"/>
      <c r="H23" s="16"/>
      <c r="I23" s="16"/>
      <c r="J23" s="16"/>
      <c r="K23" s="16"/>
      <c r="L23" s="16"/>
      <c r="M23" s="16"/>
      <c r="N23" s="17" t="s">
        <v>46</v>
      </c>
    </row>
    <row r="24" spans="1:14" ht="33.75" customHeight="1" x14ac:dyDescent="0.25">
      <c r="A24" s="15">
        <v>20</v>
      </c>
      <c r="B24" s="15" t="s">
        <v>67</v>
      </c>
      <c r="C24" s="16"/>
      <c r="D24" s="16"/>
      <c r="E24" s="16"/>
      <c r="F24" s="16"/>
      <c r="G24" s="16">
        <f>3</f>
        <v>3</v>
      </c>
      <c r="H24" s="16"/>
      <c r="I24" s="16">
        <f>2</f>
        <v>2</v>
      </c>
      <c r="J24" s="16"/>
      <c r="K24" s="16"/>
      <c r="L24" s="16"/>
      <c r="M24" s="16"/>
      <c r="N24" s="17" t="s">
        <v>68</v>
      </c>
    </row>
    <row r="25" spans="1:14" ht="33.75" customHeight="1" x14ac:dyDescent="0.25">
      <c r="A25" s="15">
        <v>21</v>
      </c>
      <c r="B25" s="15" t="s">
        <v>69</v>
      </c>
      <c r="C25" s="16"/>
      <c r="D25" s="16"/>
      <c r="E25" s="16"/>
      <c r="F25" s="16"/>
      <c r="G25" s="16"/>
      <c r="H25" s="16"/>
      <c r="I25" s="16"/>
      <c r="J25" s="16"/>
      <c r="K25" s="16"/>
      <c r="L25" s="16"/>
      <c r="M25" s="16"/>
      <c r="N25" s="17" t="s">
        <v>46</v>
      </c>
    </row>
    <row r="26" spans="1:14" ht="33.75" customHeight="1" x14ac:dyDescent="0.25">
      <c r="A26" s="15">
        <v>22</v>
      </c>
      <c r="B26" s="15" t="s">
        <v>70</v>
      </c>
      <c r="C26" s="16"/>
      <c r="D26" s="16"/>
      <c r="E26" s="16"/>
      <c r="F26" s="16"/>
      <c r="G26" s="16"/>
      <c r="H26" s="16"/>
      <c r="I26" s="16"/>
      <c r="J26" s="16"/>
      <c r="K26" s="16"/>
      <c r="L26" s="16"/>
      <c r="M26" s="16"/>
      <c r="N26" s="17" t="s">
        <v>46</v>
      </c>
    </row>
    <row r="27" spans="1:14" ht="33.75" customHeight="1" x14ac:dyDescent="0.25">
      <c r="A27" s="15">
        <v>23</v>
      </c>
      <c r="B27" s="15" t="s">
        <v>71</v>
      </c>
      <c r="C27" s="16"/>
      <c r="D27" s="16"/>
      <c r="E27" s="16"/>
      <c r="F27" s="16"/>
      <c r="G27" s="16"/>
      <c r="H27" s="16"/>
      <c r="I27" s="16"/>
      <c r="J27" s="16"/>
      <c r="K27" s="16"/>
      <c r="L27" s="16"/>
      <c r="M27" s="16"/>
      <c r="N27" s="17" t="s">
        <v>46</v>
      </c>
    </row>
    <row r="28" spans="1:14" ht="33.75" customHeight="1" x14ac:dyDescent="0.25">
      <c r="A28" s="15">
        <v>24</v>
      </c>
      <c r="B28" s="15" t="s">
        <v>72</v>
      </c>
      <c r="C28" s="16"/>
      <c r="D28" s="16"/>
      <c r="E28" s="16"/>
      <c r="F28" s="16"/>
      <c r="G28" s="16">
        <f>1</f>
        <v>1</v>
      </c>
      <c r="H28" s="16"/>
      <c r="I28" s="16">
        <f>2</f>
        <v>2</v>
      </c>
      <c r="J28" s="16"/>
      <c r="K28" s="16"/>
      <c r="L28" s="16"/>
      <c r="M28" s="16"/>
      <c r="N28" s="17" t="s">
        <v>62</v>
      </c>
    </row>
    <row r="29" spans="1:14" ht="33.75" customHeight="1" x14ac:dyDescent="0.25">
      <c r="A29" s="15">
        <v>25</v>
      </c>
      <c r="B29" s="15" t="s">
        <v>73</v>
      </c>
      <c r="C29" s="16"/>
      <c r="D29" s="16"/>
      <c r="E29" s="16"/>
      <c r="F29" s="16"/>
      <c r="G29" s="16"/>
      <c r="H29" s="16"/>
      <c r="I29" s="16"/>
      <c r="J29" s="16"/>
      <c r="K29" s="16"/>
      <c r="L29" s="16"/>
      <c r="M29" s="16"/>
      <c r="N29" s="17" t="s">
        <v>46</v>
      </c>
    </row>
    <row r="30" spans="1:14" ht="33.75" customHeight="1" x14ac:dyDescent="0.25">
      <c r="A30" s="15">
        <v>26</v>
      </c>
      <c r="B30" s="15" t="s">
        <v>74</v>
      </c>
      <c r="C30" s="16"/>
      <c r="D30" s="16"/>
      <c r="E30" s="16"/>
      <c r="F30" s="16"/>
      <c r="G30" s="16"/>
      <c r="H30" s="16"/>
      <c r="I30" s="16"/>
      <c r="J30" s="16"/>
      <c r="K30" s="16"/>
      <c r="L30" s="16"/>
      <c r="M30" s="16"/>
      <c r="N30" s="17" t="s">
        <v>46</v>
      </c>
    </row>
    <row r="31" spans="1:14" ht="48.75" customHeight="1" x14ac:dyDescent="0.25">
      <c r="A31" s="15">
        <v>27</v>
      </c>
      <c r="B31" s="15" t="s">
        <v>75</v>
      </c>
      <c r="C31" s="16"/>
      <c r="D31" s="16"/>
      <c r="E31" s="16"/>
      <c r="F31" s="16"/>
      <c r="G31" s="16"/>
      <c r="H31" s="16"/>
      <c r="I31" s="16"/>
      <c r="J31" s="16"/>
      <c r="K31" s="16"/>
      <c r="L31" s="16"/>
      <c r="M31" s="16"/>
      <c r="N31" s="17" t="s">
        <v>46</v>
      </c>
    </row>
    <row r="32" spans="1:14" ht="33.75" customHeight="1" x14ac:dyDescent="0.25">
      <c r="A32" s="15">
        <v>28</v>
      </c>
      <c r="B32" s="15" t="s">
        <v>76</v>
      </c>
      <c r="C32" s="16"/>
      <c r="D32" s="16"/>
      <c r="E32" s="16"/>
      <c r="F32" s="16"/>
      <c r="G32" s="16"/>
      <c r="H32" s="16"/>
      <c r="I32" s="16"/>
      <c r="J32" s="16"/>
      <c r="K32" s="16"/>
      <c r="L32" s="16"/>
      <c r="M32" s="16"/>
      <c r="N32" s="17" t="s">
        <v>46</v>
      </c>
    </row>
    <row r="33" spans="1:14" ht="63.75" customHeight="1" x14ac:dyDescent="0.25">
      <c r="A33" s="15">
        <v>29</v>
      </c>
      <c r="B33" s="15" t="s">
        <v>77</v>
      </c>
      <c r="C33" s="16"/>
      <c r="D33" s="16"/>
      <c r="E33" s="16"/>
      <c r="F33" s="16"/>
      <c r="G33" s="16">
        <f>3</f>
        <v>3</v>
      </c>
      <c r="H33" s="16"/>
      <c r="I33" s="16">
        <f>2</f>
        <v>2</v>
      </c>
      <c r="J33" s="16"/>
      <c r="K33" s="16"/>
      <c r="L33" s="16">
        <f>1</f>
        <v>1</v>
      </c>
      <c r="M33" s="16"/>
      <c r="N33" s="17" t="s">
        <v>78</v>
      </c>
    </row>
    <row r="34" spans="1:14" ht="33.75" customHeight="1" x14ac:dyDescent="0.25">
      <c r="A34" s="15">
        <v>30</v>
      </c>
      <c r="B34" s="15" t="s">
        <v>79</v>
      </c>
      <c r="C34" s="16"/>
      <c r="D34" s="16"/>
      <c r="E34" s="16"/>
      <c r="F34" s="16"/>
      <c r="G34" s="16"/>
      <c r="H34" s="16"/>
      <c r="I34" s="16"/>
      <c r="J34" s="16"/>
      <c r="K34" s="16"/>
      <c r="L34" s="16"/>
      <c r="M34" s="16"/>
      <c r="N34" s="17" t="s">
        <v>46</v>
      </c>
    </row>
    <row r="35" spans="1:14" ht="63.75" customHeight="1" x14ac:dyDescent="0.25">
      <c r="A35" s="15">
        <v>31</v>
      </c>
      <c r="B35" s="15" t="s">
        <v>80</v>
      </c>
      <c r="C35" s="16">
        <f>1</f>
        <v>1</v>
      </c>
      <c r="D35" s="16">
        <f>4</f>
        <v>4</v>
      </c>
      <c r="E35" s="16"/>
      <c r="F35" s="16">
        <f>2</f>
        <v>2</v>
      </c>
      <c r="G35" s="16"/>
      <c r="H35" s="16">
        <f>3</f>
        <v>3</v>
      </c>
      <c r="I35" s="16">
        <f>1</f>
        <v>1</v>
      </c>
      <c r="J35" s="16"/>
      <c r="K35" s="16"/>
      <c r="L35" s="16">
        <f>2</f>
        <v>2</v>
      </c>
      <c r="M35" s="16">
        <f>4</f>
        <v>4</v>
      </c>
      <c r="N35" s="17" t="s">
        <v>81</v>
      </c>
    </row>
    <row r="36" spans="1:14" ht="93.75" customHeight="1" x14ac:dyDescent="0.25">
      <c r="A36" s="15">
        <v>32</v>
      </c>
      <c r="B36" s="15" t="s">
        <v>82</v>
      </c>
      <c r="C36" s="16">
        <f>1</f>
        <v>1</v>
      </c>
      <c r="D36" s="16">
        <f>3</f>
        <v>3</v>
      </c>
      <c r="E36" s="16"/>
      <c r="F36" s="16"/>
      <c r="G36" s="16">
        <f>6</f>
        <v>6</v>
      </c>
      <c r="H36" s="16">
        <f>3</f>
        <v>3</v>
      </c>
      <c r="I36" s="16">
        <f>2</f>
        <v>2</v>
      </c>
      <c r="J36" s="16"/>
      <c r="K36" s="16">
        <f>1</f>
        <v>1</v>
      </c>
      <c r="L36" s="16">
        <f>2</f>
        <v>2</v>
      </c>
      <c r="M36" s="16">
        <f>2</f>
        <v>2</v>
      </c>
      <c r="N36" s="17" t="s">
        <v>83</v>
      </c>
    </row>
    <row r="37" spans="1:14" ht="33.75" customHeight="1" x14ac:dyDescent="0.25">
      <c r="A37" s="15">
        <v>33</v>
      </c>
      <c r="B37" s="15" t="s">
        <v>84</v>
      </c>
      <c r="C37" s="16"/>
      <c r="D37" s="16"/>
      <c r="E37" s="16"/>
      <c r="F37" s="16"/>
      <c r="G37" s="16"/>
      <c r="H37" s="16"/>
      <c r="I37" s="16"/>
      <c r="J37" s="16"/>
      <c r="K37" s="16"/>
      <c r="L37" s="16"/>
      <c r="M37" s="16"/>
      <c r="N37" s="17" t="s">
        <v>46</v>
      </c>
    </row>
    <row r="38" spans="1:14" ht="33.75" customHeight="1" x14ac:dyDescent="0.25">
      <c r="A38" s="15">
        <v>34</v>
      </c>
      <c r="B38" s="15" t="s">
        <v>85</v>
      </c>
      <c r="C38" s="16"/>
      <c r="D38" s="16"/>
      <c r="E38" s="16"/>
      <c r="F38" s="16"/>
      <c r="G38" s="16"/>
      <c r="H38" s="16"/>
      <c r="I38" s="16"/>
      <c r="J38" s="16"/>
      <c r="K38" s="16"/>
      <c r="L38" s="16"/>
      <c r="M38" s="16"/>
      <c r="N38" s="17" t="s">
        <v>46</v>
      </c>
    </row>
    <row r="39" spans="1:14" ht="16.5" customHeight="1" x14ac:dyDescent="0.25">
      <c r="A39" s="13"/>
      <c r="B39" s="18" t="s">
        <v>86</v>
      </c>
      <c r="C39" s="19">
        <f t="shared" ref="C39:M39" si="0">SUM(C5:C38)</f>
        <v>3</v>
      </c>
      <c r="D39" s="19">
        <f t="shared" si="0"/>
        <v>9</v>
      </c>
      <c r="E39" s="19">
        <f t="shared" si="0"/>
        <v>0</v>
      </c>
      <c r="F39" s="19">
        <f t="shared" si="0"/>
        <v>2</v>
      </c>
      <c r="G39" s="19">
        <f t="shared" si="0"/>
        <v>16</v>
      </c>
      <c r="H39" s="19">
        <f t="shared" si="0"/>
        <v>8</v>
      </c>
      <c r="I39" s="19">
        <f t="shared" si="0"/>
        <v>13</v>
      </c>
      <c r="J39" s="19">
        <f t="shared" si="0"/>
        <v>0</v>
      </c>
      <c r="K39" s="19">
        <f t="shared" si="0"/>
        <v>1</v>
      </c>
      <c r="L39" s="19">
        <f t="shared" si="0"/>
        <v>5</v>
      </c>
      <c r="M39" s="19">
        <f t="shared" si="0"/>
        <v>7</v>
      </c>
      <c r="N39" s="13"/>
    </row>
  </sheetData>
  <sheetProtection sheet="1" formatCells="0" formatColumns="0" formatRows="0" insertRows="0"/>
  <mergeCells count="2">
    <mergeCell ref="A1:N1"/>
    <mergeCell ref="A2:N2"/>
  </mergeCell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3"/>
  <sheetViews>
    <sheetView zoomScale="90" zoomScaleNormal="90" workbookViewId="0">
      <pane ySplit="4" topLeftCell="A5" activePane="bottomLeft" state="frozen"/>
      <selection pane="bottomLeft" sqref="A1:J1"/>
    </sheetView>
  </sheetViews>
  <sheetFormatPr defaultColWidth="8.7109375" defaultRowHeight="15" x14ac:dyDescent="0.25"/>
  <cols>
    <col min="1" max="1" width="12.42578125" customWidth="1"/>
    <col min="2" max="2" width="52" customWidth="1"/>
    <col min="3" max="8" width="15" customWidth="1"/>
    <col min="9" max="10" width="40" customWidth="1"/>
  </cols>
  <sheetData>
    <row r="1" spans="1:10" ht="24" customHeight="1" x14ac:dyDescent="0.25">
      <c r="A1" s="6" t="s">
        <v>87</v>
      </c>
      <c r="B1" s="6"/>
      <c r="C1" s="6"/>
      <c r="D1" s="6"/>
      <c r="E1" s="6"/>
      <c r="F1" s="6"/>
      <c r="G1" s="6"/>
      <c r="H1" s="6"/>
      <c r="I1" s="6"/>
      <c r="J1" s="6"/>
    </row>
    <row r="2" spans="1:10" x14ac:dyDescent="0.25">
      <c r="A2" s="13"/>
      <c r="B2" s="13"/>
      <c r="C2" s="13"/>
      <c r="D2" s="13"/>
      <c r="E2" s="13"/>
      <c r="F2" s="13"/>
      <c r="G2" s="13"/>
      <c r="H2" s="13"/>
      <c r="I2" s="13"/>
      <c r="J2" s="13"/>
    </row>
    <row r="3" spans="1:10" ht="18" customHeight="1" x14ac:dyDescent="0.25">
      <c r="A3" s="20" t="s">
        <v>88</v>
      </c>
      <c r="B3" s="4"/>
      <c r="C3" s="4"/>
      <c r="D3" s="4"/>
      <c r="E3" s="4"/>
      <c r="F3" s="13"/>
      <c r="G3" s="13"/>
      <c r="H3" s="13"/>
      <c r="I3" s="13"/>
      <c r="J3" s="13"/>
    </row>
    <row r="4" spans="1:10" x14ac:dyDescent="0.25">
      <c r="A4" s="13"/>
      <c r="B4" s="13"/>
      <c r="C4" s="13"/>
      <c r="D4" s="13"/>
      <c r="E4" s="13"/>
      <c r="F4" s="13"/>
      <c r="G4" s="13"/>
      <c r="H4" s="13"/>
      <c r="I4" s="13"/>
      <c r="J4" s="13"/>
    </row>
    <row r="5" spans="1:10" ht="18" customHeight="1" x14ac:dyDescent="0.25">
      <c r="A5" s="3" t="s">
        <v>89</v>
      </c>
      <c r="B5" s="3"/>
      <c r="C5" s="3"/>
      <c r="D5" s="3"/>
      <c r="E5" s="3"/>
      <c r="F5" s="3"/>
      <c r="G5" s="3"/>
      <c r="H5" s="3"/>
      <c r="I5" s="3"/>
      <c r="J5" s="3"/>
    </row>
    <row r="6" spans="1:10" ht="33.75" customHeight="1" x14ac:dyDescent="0.25">
      <c r="A6" s="14" t="s">
        <v>90</v>
      </c>
      <c r="B6" s="14" t="s">
        <v>91</v>
      </c>
      <c r="C6" s="14" t="s">
        <v>92</v>
      </c>
      <c r="D6" s="13"/>
      <c r="E6" s="13"/>
      <c r="F6" s="13"/>
      <c r="G6" s="13"/>
      <c r="H6" s="13"/>
      <c r="I6" s="13"/>
      <c r="J6" s="14" t="s">
        <v>93</v>
      </c>
    </row>
    <row r="7" spans="1:10" ht="33.75" customHeight="1" x14ac:dyDescent="0.25">
      <c r="A7" s="15" t="s">
        <v>94</v>
      </c>
      <c r="B7" s="15" t="s">
        <v>95</v>
      </c>
      <c r="C7" s="21"/>
      <c r="D7" s="13"/>
      <c r="E7" s="13"/>
      <c r="F7" s="13"/>
      <c r="G7" s="13"/>
      <c r="H7" s="13"/>
      <c r="I7" s="13"/>
      <c r="J7" s="22"/>
    </row>
    <row r="8" spans="1:10" ht="48.75" customHeight="1" x14ac:dyDescent="0.25">
      <c r="A8" s="15" t="s">
        <v>96</v>
      </c>
      <c r="B8" s="15" t="s">
        <v>97</v>
      </c>
      <c r="C8" s="21"/>
      <c r="D8" s="13"/>
      <c r="E8" s="13"/>
      <c r="F8" s="13"/>
      <c r="G8" s="13"/>
      <c r="H8" s="13"/>
      <c r="I8" s="13"/>
      <c r="J8" s="22"/>
    </row>
    <row r="9" spans="1:10" ht="48.75" customHeight="1" x14ac:dyDescent="0.25">
      <c r="A9" s="15" t="s">
        <v>98</v>
      </c>
      <c r="B9" s="15" t="s">
        <v>99</v>
      </c>
      <c r="C9" s="21"/>
      <c r="D9" s="13"/>
      <c r="E9" s="13"/>
      <c r="F9" s="13"/>
      <c r="G9" s="13"/>
      <c r="H9" s="13"/>
      <c r="I9" s="13"/>
      <c r="J9" s="22"/>
    </row>
    <row r="10" spans="1:10" ht="33.75" customHeight="1" x14ac:dyDescent="0.25">
      <c r="A10" s="15" t="s">
        <v>100</v>
      </c>
      <c r="B10" s="15" t="s">
        <v>101</v>
      </c>
      <c r="C10" s="21"/>
      <c r="D10" s="13"/>
      <c r="E10" s="13"/>
      <c r="F10" s="13"/>
      <c r="G10" s="13"/>
      <c r="H10" s="13"/>
      <c r="I10" s="13"/>
      <c r="J10" s="22"/>
    </row>
    <row r="11" spans="1:10" ht="33.75" customHeight="1" x14ac:dyDescent="0.25">
      <c r="A11" s="15" t="s">
        <v>102</v>
      </c>
      <c r="B11" s="15" t="s">
        <v>103</v>
      </c>
      <c r="C11" s="21"/>
      <c r="D11" s="13"/>
      <c r="E11" s="13"/>
      <c r="F11" s="13"/>
      <c r="G11" s="13"/>
      <c r="H11" s="13"/>
      <c r="I11" s="13"/>
      <c r="J11" s="22"/>
    </row>
    <row r="12" spans="1:10" ht="16.5" customHeight="1" x14ac:dyDescent="0.25">
      <c r="A12" s="13"/>
      <c r="B12" s="18" t="s">
        <v>104</v>
      </c>
      <c r="C12" s="23">
        <f>SUM(C7:C11)</f>
        <v>0</v>
      </c>
      <c r="D12" s="13"/>
      <c r="E12" s="13"/>
      <c r="F12" s="13"/>
      <c r="G12" s="13"/>
      <c r="H12" s="13"/>
      <c r="I12" s="13"/>
      <c r="J12" s="13"/>
    </row>
    <row r="13" spans="1:10" x14ac:dyDescent="0.25">
      <c r="A13" s="13"/>
      <c r="B13" s="13"/>
      <c r="C13" s="13"/>
      <c r="D13" s="13"/>
      <c r="E13" s="13"/>
      <c r="F13" s="13"/>
      <c r="G13" s="13"/>
      <c r="H13" s="13"/>
      <c r="I13" s="13"/>
      <c r="J13" s="13"/>
    </row>
    <row r="14" spans="1:10" ht="18" customHeight="1" x14ac:dyDescent="0.25">
      <c r="A14" s="3" t="s">
        <v>105</v>
      </c>
      <c r="B14" s="3"/>
      <c r="C14" s="3"/>
      <c r="D14" s="3"/>
      <c r="E14" s="3"/>
      <c r="F14" s="3"/>
      <c r="G14" s="3"/>
      <c r="H14" s="3"/>
      <c r="I14" s="3"/>
      <c r="J14" s="3"/>
    </row>
    <row r="15" spans="1:10" ht="48.75" customHeight="1" x14ac:dyDescent="0.25">
      <c r="A15" s="14" t="s">
        <v>106</v>
      </c>
      <c r="B15" s="14" t="s">
        <v>107</v>
      </c>
      <c r="C15" s="14" t="s">
        <v>108</v>
      </c>
      <c r="D15" s="14" t="s">
        <v>109</v>
      </c>
      <c r="E15" s="14" t="s">
        <v>110</v>
      </c>
      <c r="F15" s="14" t="s">
        <v>111</v>
      </c>
      <c r="G15" s="13"/>
      <c r="H15" s="13"/>
      <c r="I15" s="14" t="s">
        <v>112</v>
      </c>
      <c r="J15" s="14" t="s">
        <v>44</v>
      </c>
    </row>
    <row r="16" spans="1:10" ht="18.75" customHeight="1" x14ac:dyDescent="0.25">
      <c r="A16" s="15" t="s">
        <v>113</v>
      </c>
      <c r="B16" s="15" t="s">
        <v>114</v>
      </c>
      <c r="C16" s="24"/>
      <c r="D16" s="25">
        <f>C16*C12</f>
        <v>0</v>
      </c>
      <c r="E16" s="25">
        <f>D16*0.1</f>
        <v>0</v>
      </c>
      <c r="F16" s="25">
        <f>D16-E16</f>
        <v>0</v>
      </c>
      <c r="G16" s="13"/>
      <c r="H16" s="13"/>
      <c r="I16" s="13"/>
      <c r="J16" s="22"/>
    </row>
    <row r="17" spans="1:10" ht="33.75" customHeight="1" x14ac:dyDescent="0.25">
      <c r="A17" s="15" t="s">
        <v>115</v>
      </c>
      <c r="B17" s="15" t="s">
        <v>116</v>
      </c>
      <c r="C17" s="24"/>
      <c r="D17" s="25">
        <f>C17*C12</f>
        <v>0</v>
      </c>
      <c r="E17" s="25">
        <f>D17*0.1</f>
        <v>0</v>
      </c>
      <c r="F17" s="25">
        <f>D17-E17</f>
        <v>0</v>
      </c>
      <c r="G17" s="13"/>
      <c r="H17" s="13"/>
      <c r="I17" s="13"/>
      <c r="J17" s="22"/>
    </row>
    <row r="18" spans="1:10" ht="18.75" customHeight="1" x14ac:dyDescent="0.25">
      <c r="A18" s="15" t="s">
        <v>117</v>
      </c>
      <c r="B18" s="15" t="s">
        <v>118</v>
      </c>
      <c r="C18" s="24"/>
      <c r="D18" s="25">
        <f>C18*C12</f>
        <v>0</v>
      </c>
      <c r="E18" s="25">
        <f>D18*0.1</f>
        <v>0</v>
      </c>
      <c r="F18" s="25">
        <f>D18-E18</f>
        <v>0</v>
      </c>
      <c r="G18" s="13"/>
      <c r="H18" s="13"/>
      <c r="I18" s="13"/>
      <c r="J18" s="22"/>
    </row>
    <row r="19" spans="1:10" ht="33.75" customHeight="1" x14ac:dyDescent="0.25">
      <c r="A19" s="15" t="s">
        <v>119</v>
      </c>
      <c r="B19" s="15" t="s">
        <v>120</v>
      </c>
      <c r="C19" s="24"/>
      <c r="D19" s="25">
        <f>C19*C12</f>
        <v>0</v>
      </c>
      <c r="E19" s="25">
        <f>D19*0.1</f>
        <v>0</v>
      </c>
      <c r="F19" s="25">
        <f>D19-E19</f>
        <v>0</v>
      </c>
      <c r="G19" s="13"/>
      <c r="H19" s="13"/>
      <c r="I19" s="13"/>
      <c r="J19" s="22"/>
    </row>
    <row r="20" spans="1:10" ht="33.75" customHeight="1" x14ac:dyDescent="0.25">
      <c r="A20" s="15" t="s">
        <v>121</v>
      </c>
      <c r="B20" s="15" t="s">
        <v>122</v>
      </c>
      <c r="C20" s="24"/>
      <c r="D20" s="25">
        <f>C20*C12</f>
        <v>0</v>
      </c>
      <c r="E20" s="25">
        <f>D20*0.1</f>
        <v>0</v>
      </c>
      <c r="F20" s="25">
        <f>D20-E20</f>
        <v>0</v>
      </c>
      <c r="G20" s="13"/>
      <c r="H20" s="13"/>
      <c r="I20" s="13"/>
      <c r="J20" s="22"/>
    </row>
    <row r="21" spans="1:10" ht="16.5" customHeight="1" x14ac:dyDescent="0.25">
      <c r="A21" s="13"/>
      <c r="B21" s="18" t="s">
        <v>123</v>
      </c>
      <c r="C21" s="26">
        <f>SUM(C16:C20)</f>
        <v>0</v>
      </c>
      <c r="D21" s="23">
        <f>SUM(D16:D20)</f>
        <v>0</v>
      </c>
      <c r="E21" s="23">
        <f>SUM(E16:E20)</f>
        <v>0</v>
      </c>
      <c r="F21" s="23">
        <f>SUM(F16:F20)</f>
        <v>0</v>
      </c>
      <c r="G21" s="13"/>
      <c r="H21" s="13"/>
      <c r="I21" s="27" t="str">
        <f>IF(ABS(C21-1)&lt;0.0001,"OK: totals 100%","ERROR: percentages must total 100%")</f>
        <v>ERROR: percentages must total 100%</v>
      </c>
      <c r="J21" s="13"/>
    </row>
    <row r="22" spans="1:10" x14ac:dyDescent="0.25">
      <c r="A22" s="13"/>
      <c r="B22" s="13"/>
      <c r="C22" s="13"/>
      <c r="D22" s="13"/>
      <c r="E22" s="13"/>
      <c r="F22" s="13"/>
      <c r="G22" s="13"/>
      <c r="H22" s="13"/>
      <c r="I22" s="13"/>
      <c r="J22" s="13"/>
    </row>
    <row r="23" spans="1:10" ht="18" customHeight="1" x14ac:dyDescent="0.25">
      <c r="A23" s="3" t="s">
        <v>124</v>
      </c>
      <c r="B23" s="3"/>
      <c r="C23" s="3"/>
      <c r="D23" s="3"/>
      <c r="E23" s="3"/>
      <c r="F23" s="3"/>
      <c r="G23" s="3"/>
      <c r="H23" s="3"/>
      <c r="I23" s="3"/>
      <c r="J23" s="3"/>
    </row>
    <row r="24" spans="1:10" ht="33.75" customHeight="1" x14ac:dyDescent="0.25">
      <c r="A24" s="14" t="s">
        <v>90</v>
      </c>
      <c r="B24" s="14" t="s">
        <v>91</v>
      </c>
      <c r="C24" s="14" t="s">
        <v>125</v>
      </c>
      <c r="D24" s="14" t="s">
        <v>126</v>
      </c>
      <c r="E24" s="14" t="s">
        <v>127</v>
      </c>
      <c r="F24" s="14" t="s">
        <v>128</v>
      </c>
      <c r="G24" s="14" t="s">
        <v>129</v>
      </c>
      <c r="H24" s="13"/>
      <c r="I24" s="13"/>
      <c r="J24" s="14" t="s">
        <v>93</v>
      </c>
    </row>
    <row r="25" spans="1:10" ht="48.75" customHeight="1" x14ac:dyDescent="0.25">
      <c r="A25" s="15" t="s">
        <v>130</v>
      </c>
      <c r="B25" s="15" t="s">
        <v>131</v>
      </c>
      <c r="C25" s="21"/>
      <c r="D25" s="25">
        <f t="shared" ref="D25:G28" si="0">C25</f>
        <v>0</v>
      </c>
      <c r="E25" s="25">
        <f t="shared" si="0"/>
        <v>0</v>
      </c>
      <c r="F25" s="25">
        <f t="shared" si="0"/>
        <v>0</v>
      </c>
      <c r="G25" s="25">
        <f t="shared" si="0"/>
        <v>0</v>
      </c>
      <c r="H25" s="13"/>
      <c r="I25" s="13"/>
      <c r="J25" s="22"/>
    </row>
    <row r="26" spans="1:10" ht="48.75" customHeight="1" x14ac:dyDescent="0.25">
      <c r="A26" s="15" t="s">
        <v>132</v>
      </c>
      <c r="B26" s="15" t="s">
        <v>133</v>
      </c>
      <c r="C26" s="21"/>
      <c r="D26" s="25">
        <f t="shared" si="0"/>
        <v>0</v>
      </c>
      <c r="E26" s="25">
        <f t="shared" si="0"/>
        <v>0</v>
      </c>
      <c r="F26" s="25">
        <f t="shared" si="0"/>
        <v>0</v>
      </c>
      <c r="G26" s="25">
        <f t="shared" si="0"/>
        <v>0</v>
      </c>
      <c r="H26" s="13"/>
      <c r="I26" s="13"/>
      <c r="J26" s="22"/>
    </row>
    <row r="27" spans="1:10" ht="33.75" customHeight="1" x14ac:dyDescent="0.25">
      <c r="A27" s="15" t="s">
        <v>134</v>
      </c>
      <c r="B27" s="15" t="s">
        <v>135</v>
      </c>
      <c r="C27" s="21"/>
      <c r="D27" s="25">
        <f t="shared" si="0"/>
        <v>0</v>
      </c>
      <c r="E27" s="25">
        <f t="shared" si="0"/>
        <v>0</v>
      </c>
      <c r="F27" s="25">
        <f t="shared" si="0"/>
        <v>0</v>
      </c>
      <c r="G27" s="25">
        <f t="shared" si="0"/>
        <v>0</v>
      </c>
      <c r="H27" s="13"/>
      <c r="I27" s="13"/>
      <c r="J27" s="22"/>
    </row>
    <row r="28" spans="1:10" ht="18.75" customHeight="1" x14ac:dyDescent="0.25">
      <c r="A28" s="15" t="s">
        <v>136</v>
      </c>
      <c r="B28" s="15" t="s">
        <v>137</v>
      </c>
      <c r="C28" s="21"/>
      <c r="D28" s="25">
        <f t="shared" si="0"/>
        <v>0</v>
      </c>
      <c r="E28" s="25">
        <f t="shared" si="0"/>
        <v>0</v>
      </c>
      <c r="F28" s="25">
        <f t="shared" si="0"/>
        <v>0</v>
      </c>
      <c r="G28" s="25">
        <f t="shared" si="0"/>
        <v>0</v>
      </c>
      <c r="H28" s="13"/>
      <c r="I28" s="13"/>
      <c r="J28" s="22"/>
    </row>
    <row r="29" spans="1:10" ht="16.5" customHeight="1" x14ac:dyDescent="0.25">
      <c r="A29" s="13"/>
      <c r="B29" s="18" t="s">
        <v>138</v>
      </c>
      <c r="C29" s="23">
        <f>SUM(C25:C28)</f>
        <v>0</v>
      </c>
      <c r="D29" s="23">
        <f>SUM(D25:D28)</f>
        <v>0</v>
      </c>
      <c r="E29" s="23">
        <f>SUM(E25:E28)</f>
        <v>0</v>
      </c>
      <c r="F29" s="23">
        <f>SUM(F25:F28)</f>
        <v>0</v>
      </c>
      <c r="G29" s="23">
        <f>SUM(G25:G28)</f>
        <v>0</v>
      </c>
      <c r="H29" s="13"/>
      <c r="I29" s="13"/>
      <c r="J29" s="13"/>
    </row>
    <row r="30" spans="1:10" x14ac:dyDescent="0.25">
      <c r="A30" s="13"/>
      <c r="B30" s="13"/>
      <c r="C30" s="13"/>
      <c r="D30" s="13"/>
      <c r="E30" s="13"/>
      <c r="F30" s="13"/>
      <c r="G30" s="13"/>
      <c r="H30" s="13"/>
      <c r="I30" s="13"/>
      <c r="J30" s="13"/>
    </row>
    <row r="31" spans="1:10" ht="18" customHeight="1" x14ac:dyDescent="0.25">
      <c r="A31" s="3" t="s">
        <v>139</v>
      </c>
      <c r="B31" s="3"/>
      <c r="C31" s="3"/>
      <c r="D31" s="3"/>
      <c r="E31" s="3"/>
      <c r="F31" s="3"/>
      <c r="G31" s="3"/>
      <c r="H31" s="3"/>
      <c r="I31" s="3"/>
      <c r="J31" s="3"/>
    </row>
    <row r="32" spans="1:10" ht="93.75" customHeight="1" x14ac:dyDescent="0.25">
      <c r="A32" s="14" t="s">
        <v>90</v>
      </c>
      <c r="B32" s="14" t="s">
        <v>140</v>
      </c>
      <c r="C32" s="14" t="s">
        <v>141</v>
      </c>
      <c r="D32" s="14" t="s">
        <v>142</v>
      </c>
      <c r="E32" s="14" t="s">
        <v>143</v>
      </c>
      <c r="F32" s="14" t="s">
        <v>144</v>
      </c>
      <c r="G32" s="2" t="s">
        <v>145</v>
      </c>
      <c r="H32" s="2"/>
      <c r="I32" s="2"/>
      <c r="J32" s="14" t="s">
        <v>93</v>
      </c>
    </row>
    <row r="33" spans="1:10" ht="48.75" customHeight="1" x14ac:dyDescent="0.25">
      <c r="A33" s="15" t="s">
        <v>146</v>
      </c>
      <c r="B33" s="15" t="s">
        <v>147</v>
      </c>
      <c r="C33" s="15" t="s">
        <v>148</v>
      </c>
      <c r="D33" s="21"/>
      <c r="E33" s="28">
        <f>'System Inventory'!C39*4*3</f>
        <v>36</v>
      </c>
      <c r="F33" s="25">
        <f>D33*E33</f>
        <v>0</v>
      </c>
      <c r="G33" s="1" t="s">
        <v>149</v>
      </c>
      <c r="H33" s="1"/>
      <c r="I33" s="1"/>
      <c r="J33" s="22"/>
    </row>
    <row r="34" spans="1:10" ht="33.75" customHeight="1" x14ac:dyDescent="0.25">
      <c r="A34" s="15" t="s">
        <v>150</v>
      </c>
      <c r="B34" s="15" t="s">
        <v>151</v>
      </c>
      <c r="C34" s="15" t="s">
        <v>148</v>
      </c>
      <c r="D34" s="21"/>
      <c r="E34" s="28">
        <f>38*3</f>
        <v>114</v>
      </c>
      <c r="F34" s="25">
        <f>D34*E34</f>
        <v>0</v>
      </c>
      <c r="G34" s="1" t="s">
        <v>152</v>
      </c>
      <c r="H34" s="1"/>
      <c r="I34" s="1"/>
      <c r="J34" s="22"/>
    </row>
    <row r="35" spans="1:10" ht="78.75" customHeight="1" x14ac:dyDescent="0.25">
      <c r="A35" s="15" t="s">
        <v>153</v>
      </c>
      <c r="B35" s="15" t="s">
        <v>154</v>
      </c>
      <c r="C35" s="15" t="s">
        <v>155</v>
      </c>
      <c r="D35" s="21"/>
      <c r="E35" s="28">
        <f>(2*12+1*4+1*4)*3*3</f>
        <v>288</v>
      </c>
      <c r="F35" s="25">
        <f>D35*E35</f>
        <v>0</v>
      </c>
      <c r="G35" s="1" t="s">
        <v>156</v>
      </c>
      <c r="H35" s="1"/>
      <c r="I35" s="1"/>
      <c r="J35" s="22"/>
    </row>
    <row r="36" spans="1:10" ht="63.75" customHeight="1" x14ac:dyDescent="0.25">
      <c r="A36" s="15" t="s">
        <v>157</v>
      </c>
      <c r="B36" s="15" t="s">
        <v>158</v>
      </c>
      <c r="C36" s="15" t="s">
        <v>148</v>
      </c>
      <c r="D36" s="21"/>
      <c r="E36" s="28">
        <f>(2*12)*3*3</f>
        <v>216</v>
      </c>
      <c r="F36" s="25">
        <f>D36*E36</f>
        <v>0</v>
      </c>
      <c r="G36" s="1" t="s">
        <v>159</v>
      </c>
      <c r="H36" s="1"/>
      <c r="I36" s="1"/>
      <c r="J36" s="22"/>
    </row>
    <row r="37" spans="1:10" ht="33.75" customHeight="1" x14ac:dyDescent="0.25">
      <c r="A37" s="13"/>
      <c r="B37" s="18" t="s">
        <v>160</v>
      </c>
      <c r="C37" s="13"/>
      <c r="D37" s="13"/>
      <c r="E37" s="13"/>
      <c r="F37" s="23">
        <f>SUM(F33:F36)</f>
        <v>0</v>
      </c>
      <c r="G37" s="13"/>
      <c r="H37" s="13"/>
      <c r="I37" s="13"/>
      <c r="J37" s="13"/>
    </row>
    <row r="38" spans="1:10" x14ac:dyDescent="0.25">
      <c r="A38" s="13"/>
      <c r="B38" s="13"/>
      <c r="C38" s="13"/>
      <c r="D38" s="13"/>
      <c r="E38" s="13"/>
      <c r="F38" s="13"/>
      <c r="G38" s="13"/>
      <c r="H38" s="13"/>
      <c r="I38" s="13"/>
      <c r="J38" s="13"/>
    </row>
    <row r="39" spans="1:10" ht="18" customHeight="1" x14ac:dyDescent="0.25">
      <c r="A39" s="3" t="s">
        <v>161</v>
      </c>
      <c r="B39" s="3"/>
      <c r="C39" s="3"/>
      <c r="D39" s="3"/>
      <c r="E39" s="3"/>
      <c r="F39" s="3"/>
      <c r="G39" s="3"/>
      <c r="H39" s="3"/>
      <c r="I39" s="3"/>
      <c r="J39" s="3"/>
    </row>
    <row r="40" spans="1:10" ht="18.75" customHeight="1" x14ac:dyDescent="0.25">
      <c r="A40" s="14" t="s">
        <v>90</v>
      </c>
      <c r="B40" s="14" t="s">
        <v>162</v>
      </c>
      <c r="C40" s="14" t="s">
        <v>141</v>
      </c>
      <c r="D40" s="14" t="s">
        <v>142</v>
      </c>
      <c r="E40" s="13"/>
      <c r="F40" s="13"/>
      <c r="G40" s="13"/>
      <c r="H40" s="13"/>
      <c r="I40" s="13"/>
      <c r="J40" s="14" t="s">
        <v>93</v>
      </c>
    </row>
    <row r="41" spans="1:10" ht="48.75" customHeight="1" x14ac:dyDescent="0.25">
      <c r="A41" s="15" t="s">
        <v>163</v>
      </c>
      <c r="B41" s="15" t="s">
        <v>164</v>
      </c>
      <c r="C41" s="15" t="s">
        <v>148</v>
      </c>
      <c r="D41" s="21"/>
      <c r="E41" s="13"/>
      <c r="F41" s="13"/>
      <c r="G41" s="13"/>
      <c r="H41" s="13"/>
      <c r="I41" s="13"/>
      <c r="J41" s="22"/>
    </row>
    <row r="42" spans="1:10" ht="18.75" customHeight="1" x14ac:dyDescent="0.25">
      <c r="A42" s="15" t="s">
        <v>165</v>
      </c>
      <c r="B42" s="15" t="s">
        <v>166</v>
      </c>
      <c r="C42" s="15" t="s">
        <v>148</v>
      </c>
      <c r="D42" s="21"/>
      <c r="E42" s="13"/>
      <c r="F42" s="13"/>
      <c r="G42" s="13"/>
      <c r="H42" s="13"/>
      <c r="I42" s="13"/>
      <c r="J42" s="22"/>
    </row>
    <row r="43" spans="1:10" ht="63.75" customHeight="1" x14ac:dyDescent="0.25">
      <c r="A43" s="15" t="s">
        <v>167</v>
      </c>
      <c r="B43" s="15" t="s">
        <v>168</v>
      </c>
      <c r="C43" s="15" t="s">
        <v>169</v>
      </c>
      <c r="D43" s="21"/>
      <c r="E43" s="13"/>
      <c r="F43" s="13"/>
      <c r="G43" s="13"/>
      <c r="H43" s="13"/>
      <c r="I43" s="13"/>
      <c r="J43" s="22"/>
    </row>
    <row r="44" spans="1:10" ht="18.75" customHeight="1" x14ac:dyDescent="0.25">
      <c r="A44" s="15" t="s">
        <v>170</v>
      </c>
      <c r="B44" s="15" t="s">
        <v>171</v>
      </c>
      <c r="C44" s="15" t="s">
        <v>172</v>
      </c>
      <c r="D44" s="21"/>
      <c r="E44" s="13"/>
      <c r="F44" s="13"/>
      <c r="G44" s="13"/>
      <c r="H44" s="13"/>
      <c r="I44" s="13"/>
      <c r="J44" s="22"/>
    </row>
    <row r="45" spans="1:10" ht="33.75" customHeight="1" x14ac:dyDescent="0.25">
      <c r="A45" s="15" t="s">
        <v>173</v>
      </c>
      <c r="B45" s="15" t="s">
        <v>174</v>
      </c>
      <c r="C45" s="15" t="s">
        <v>172</v>
      </c>
      <c r="D45" s="21"/>
      <c r="E45" s="13"/>
      <c r="F45" s="13"/>
      <c r="G45" s="13"/>
      <c r="H45" s="13"/>
      <c r="I45" s="13"/>
      <c r="J45" s="22"/>
    </row>
    <row r="46" spans="1:10" ht="48.75" customHeight="1" x14ac:dyDescent="0.25">
      <c r="A46" s="15" t="s">
        <v>175</v>
      </c>
      <c r="B46" s="15" t="s">
        <v>176</v>
      </c>
      <c r="C46" s="15" t="s">
        <v>177</v>
      </c>
      <c r="D46" s="24"/>
      <c r="E46" s="13"/>
      <c r="F46" s="13"/>
      <c r="G46" s="13"/>
      <c r="H46" s="13"/>
      <c r="I46" s="13"/>
      <c r="J46" s="22"/>
    </row>
    <row r="47" spans="1:10" x14ac:dyDescent="0.25">
      <c r="A47" s="13"/>
      <c r="B47" s="13"/>
      <c r="C47" s="13"/>
      <c r="D47" s="13"/>
      <c r="E47" s="13"/>
      <c r="F47" s="13"/>
      <c r="G47" s="13"/>
      <c r="H47" s="13"/>
      <c r="I47" s="13"/>
      <c r="J47" s="13"/>
    </row>
    <row r="48" spans="1:10" ht="18" customHeight="1" x14ac:dyDescent="0.25">
      <c r="A48" s="3" t="s">
        <v>178</v>
      </c>
      <c r="B48" s="3"/>
      <c r="C48" s="3"/>
      <c r="D48" s="3"/>
      <c r="E48" s="3"/>
      <c r="F48" s="3"/>
      <c r="G48" s="3"/>
      <c r="H48" s="3"/>
      <c r="I48" s="3"/>
      <c r="J48" s="3"/>
    </row>
    <row r="49" spans="1:10" ht="18.75" customHeight="1" x14ac:dyDescent="0.25">
      <c r="A49" s="13"/>
      <c r="B49" s="15" t="s">
        <v>179</v>
      </c>
      <c r="C49" s="25">
        <f>C12</f>
        <v>0</v>
      </c>
      <c r="D49" s="13"/>
      <c r="E49" s="13"/>
      <c r="F49" s="13"/>
      <c r="G49" s="13"/>
      <c r="H49" s="13"/>
      <c r="I49" s="13"/>
      <c r="J49" s="13"/>
    </row>
    <row r="50" spans="1:10" ht="18.75" customHeight="1" x14ac:dyDescent="0.25">
      <c r="A50" s="13"/>
      <c r="B50" s="15" t="s">
        <v>180</v>
      </c>
      <c r="C50" s="25">
        <f>C29+D29+E29</f>
        <v>0</v>
      </c>
      <c r="D50" s="13"/>
      <c r="E50" s="13"/>
      <c r="F50" s="13"/>
      <c r="G50" s="13"/>
      <c r="H50" s="13"/>
      <c r="I50" s="13"/>
      <c r="J50" s="13"/>
    </row>
    <row r="51" spans="1:10" ht="33.75" customHeight="1" x14ac:dyDescent="0.25">
      <c r="A51" s="13"/>
      <c r="B51" s="15" t="s">
        <v>181</v>
      </c>
      <c r="C51" s="25">
        <f>F37</f>
        <v>0</v>
      </c>
      <c r="D51" s="13"/>
      <c r="E51" s="13"/>
      <c r="F51" s="13"/>
      <c r="G51" s="13"/>
      <c r="H51" s="13"/>
      <c r="I51" s="13"/>
      <c r="J51" s="13"/>
    </row>
    <row r="52" spans="1:10" ht="18.75" customHeight="1" x14ac:dyDescent="0.25">
      <c r="A52" s="13"/>
      <c r="B52" s="18" t="s">
        <v>182</v>
      </c>
      <c r="C52" s="23">
        <f>SUM(C49:C51)</f>
        <v>0</v>
      </c>
      <c r="D52" s="13"/>
      <c r="E52" s="13"/>
      <c r="F52" s="13"/>
      <c r="G52" s="13"/>
      <c r="H52" s="13"/>
      <c r="I52" s="13"/>
      <c r="J52" s="13"/>
    </row>
    <row r="53" spans="1:10" ht="18.75" customHeight="1" x14ac:dyDescent="0.25">
      <c r="A53" s="13"/>
      <c r="B53" s="15" t="s">
        <v>183</v>
      </c>
      <c r="C53" s="25">
        <f>C52+F29+G29+F37*2/3</f>
        <v>0</v>
      </c>
      <c r="D53" s="13"/>
      <c r="E53" s="13"/>
      <c r="F53" s="13"/>
      <c r="G53" s="13"/>
      <c r="H53" s="13"/>
      <c r="I53" s="13"/>
      <c r="J53" s="13"/>
    </row>
  </sheetData>
  <sheetProtection sheet="1" formatCells="0" formatColumns="0" formatRows="0" insertRows="0"/>
  <mergeCells count="13">
    <mergeCell ref="G36:I36"/>
    <mergeCell ref="A39:J39"/>
    <mergeCell ref="A48:J48"/>
    <mergeCell ref="A31:J31"/>
    <mergeCell ref="G32:I32"/>
    <mergeCell ref="G33:I33"/>
    <mergeCell ref="G34:I34"/>
    <mergeCell ref="G35:I35"/>
    <mergeCell ref="A1:J1"/>
    <mergeCell ref="B3:E3"/>
    <mergeCell ref="A5:J5"/>
    <mergeCell ref="A14:J14"/>
    <mergeCell ref="A23:J23"/>
  </mergeCells>
  <conditionalFormatting sqref="I21">
    <cfRule type="expression" dxfId="0" priority="2">
      <formula>ABS(C21-1)&gt;=0.0001</formula>
    </cfRule>
  </conditionalFormatting>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56"/>
  <sheetViews>
    <sheetView zoomScale="90" zoomScaleNormal="90" workbookViewId="0">
      <pane ySplit="4" topLeftCell="A5" activePane="bottomLeft" state="frozen"/>
      <selection pane="bottomLeft" sqref="A1:J1"/>
    </sheetView>
  </sheetViews>
  <sheetFormatPr defaultColWidth="8.7109375" defaultRowHeight="15" x14ac:dyDescent="0.25"/>
  <cols>
    <col min="1" max="1" width="12.42578125" customWidth="1"/>
    <col min="2" max="2" width="52" customWidth="1"/>
    <col min="3" max="8" width="15" customWidth="1"/>
    <col min="9" max="10" width="40" customWidth="1"/>
  </cols>
  <sheetData>
    <row r="1" spans="1:10" ht="24" customHeight="1" x14ac:dyDescent="0.25">
      <c r="A1" s="6" t="s">
        <v>184</v>
      </c>
      <c r="B1" s="6"/>
      <c r="C1" s="6"/>
      <c r="D1" s="6"/>
      <c r="E1" s="6"/>
      <c r="F1" s="6"/>
      <c r="G1" s="6"/>
      <c r="H1" s="6"/>
      <c r="I1" s="6"/>
      <c r="J1" s="6"/>
    </row>
    <row r="2" spans="1:10" x14ac:dyDescent="0.25">
      <c r="A2" s="13"/>
      <c r="B2" s="13"/>
      <c r="C2" s="13"/>
      <c r="D2" s="13"/>
      <c r="E2" s="13"/>
      <c r="F2" s="13"/>
      <c r="G2" s="13"/>
      <c r="H2" s="13"/>
      <c r="I2" s="13"/>
      <c r="J2" s="13"/>
    </row>
    <row r="3" spans="1:10" ht="18" customHeight="1" x14ac:dyDescent="0.25">
      <c r="A3" s="20" t="s">
        <v>88</v>
      </c>
      <c r="B3" s="4"/>
      <c r="C3" s="4"/>
      <c r="D3" s="4"/>
      <c r="E3" s="4"/>
      <c r="F3" s="13"/>
      <c r="G3" s="13"/>
      <c r="H3" s="13"/>
      <c r="I3" s="13"/>
      <c r="J3" s="13"/>
    </row>
    <row r="4" spans="1:10" x14ac:dyDescent="0.25">
      <c r="A4" s="13"/>
      <c r="B4" s="13"/>
      <c r="C4" s="13"/>
      <c r="D4" s="13"/>
      <c r="E4" s="13"/>
      <c r="F4" s="13"/>
      <c r="G4" s="13"/>
      <c r="H4" s="13"/>
      <c r="I4" s="13"/>
      <c r="J4" s="13"/>
    </row>
    <row r="5" spans="1:10" ht="18" customHeight="1" x14ac:dyDescent="0.25">
      <c r="A5" s="3" t="s">
        <v>89</v>
      </c>
      <c r="B5" s="3"/>
      <c r="C5" s="3"/>
      <c r="D5" s="3"/>
      <c r="E5" s="3"/>
      <c r="F5" s="3"/>
      <c r="G5" s="3"/>
      <c r="H5" s="3"/>
      <c r="I5" s="3"/>
      <c r="J5" s="3"/>
    </row>
    <row r="6" spans="1:10" ht="33.75" customHeight="1" x14ac:dyDescent="0.25">
      <c r="A6" s="14" t="s">
        <v>90</v>
      </c>
      <c r="B6" s="14" t="s">
        <v>91</v>
      </c>
      <c r="C6" s="14" t="s">
        <v>92</v>
      </c>
      <c r="D6" s="13"/>
      <c r="E6" s="13"/>
      <c r="F6" s="13"/>
      <c r="G6" s="13"/>
      <c r="H6" s="13"/>
      <c r="I6" s="13"/>
      <c r="J6" s="14" t="s">
        <v>93</v>
      </c>
    </row>
    <row r="7" spans="1:10" ht="48.75" customHeight="1" x14ac:dyDescent="0.25">
      <c r="A7" s="15" t="s">
        <v>185</v>
      </c>
      <c r="B7" s="15" t="s">
        <v>186</v>
      </c>
      <c r="C7" s="21"/>
      <c r="D7" s="13"/>
      <c r="E7" s="13"/>
      <c r="F7" s="13"/>
      <c r="G7" s="13"/>
      <c r="H7" s="13"/>
      <c r="I7" s="13"/>
      <c r="J7" s="22"/>
    </row>
    <row r="8" spans="1:10" ht="48.75" customHeight="1" x14ac:dyDescent="0.25">
      <c r="A8" s="15" t="s">
        <v>187</v>
      </c>
      <c r="B8" s="15" t="s">
        <v>188</v>
      </c>
      <c r="C8" s="21"/>
      <c r="D8" s="13"/>
      <c r="E8" s="13"/>
      <c r="F8" s="13"/>
      <c r="G8" s="13"/>
      <c r="H8" s="13"/>
      <c r="I8" s="13"/>
      <c r="J8" s="22"/>
    </row>
    <row r="9" spans="1:10" ht="33.75" customHeight="1" x14ac:dyDescent="0.25">
      <c r="A9" s="15" t="s">
        <v>189</v>
      </c>
      <c r="B9" s="15" t="s">
        <v>190</v>
      </c>
      <c r="C9" s="21"/>
      <c r="D9" s="13"/>
      <c r="E9" s="13"/>
      <c r="F9" s="13"/>
      <c r="G9" s="13"/>
      <c r="H9" s="13"/>
      <c r="I9" s="13"/>
      <c r="J9" s="22"/>
    </row>
    <row r="10" spans="1:10" ht="18.75" customHeight="1" x14ac:dyDescent="0.25">
      <c r="A10" s="15" t="s">
        <v>191</v>
      </c>
      <c r="B10" s="15" t="s">
        <v>192</v>
      </c>
      <c r="C10" s="21"/>
      <c r="D10" s="13"/>
      <c r="E10" s="13"/>
      <c r="F10" s="13"/>
      <c r="G10" s="13"/>
      <c r="H10" s="13"/>
      <c r="I10" s="13"/>
      <c r="J10" s="22"/>
    </row>
    <row r="11" spans="1:10" ht="16.5" customHeight="1" x14ac:dyDescent="0.25">
      <c r="A11" s="13"/>
      <c r="B11" s="18" t="s">
        <v>104</v>
      </c>
      <c r="C11" s="23">
        <f>SUM(C7:C10)</f>
        <v>0</v>
      </c>
      <c r="D11" s="13"/>
      <c r="E11" s="13"/>
      <c r="F11" s="13"/>
      <c r="G11" s="13"/>
      <c r="H11" s="13"/>
      <c r="I11" s="13"/>
      <c r="J11" s="13"/>
    </row>
    <row r="12" spans="1:10" x14ac:dyDescent="0.25">
      <c r="A12" s="13"/>
      <c r="B12" s="13"/>
      <c r="C12" s="13"/>
      <c r="D12" s="13"/>
      <c r="E12" s="13"/>
      <c r="F12" s="13"/>
      <c r="G12" s="13"/>
      <c r="H12" s="13"/>
      <c r="I12" s="13"/>
      <c r="J12" s="13"/>
    </row>
    <row r="13" spans="1:10" ht="18" customHeight="1" x14ac:dyDescent="0.25">
      <c r="A13" s="3" t="s">
        <v>193</v>
      </c>
      <c r="B13" s="3"/>
      <c r="C13" s="3"/>
      <c r="D13" s="3"/>
      <c r="E13" s="3"/>
      <c r="F13" s="3"/>
      <c r="G13" s="3"/>
      <c r="H13" s="3"/>
      <c r="I13" s="3"/>
      <c r="J13" s="3"/>
    </row>
    <row r="14" spans="1:10" ht="48.75" customHeight="1" x14ac:dyDescent="0.25">
      <c r="A14" s="14" t="s">
        <v>90</v>
      </c>
      <c r="B14" s="14" t="s">
        <v>194</v>
      </c>
      <c r="C14" s="14" t="s">
        <v>195</v>
      </c>
      <c r="D14" s="14" t="s">
        <v>196</v>
      </c>
      <c r="E14" s="14" t="s">
        <v>197</v>
      </c>
      <c r="F14" s="14" t="s">
        <v>198</v>
      </c>
      <c r="G14" s="14" t="s">
        <v>199</v>
      </c>
      <c r="H14" s="14" t="s">
        <v>200</v>
      </c>
      <c r="I14" s="13"/>
      <c r="J14" s="14" t="s">
        <v>201</v>
      </c>
    </row>
    <row r="15" spans="1:10" ht="63.75" customHeight="1" x14ac:dyDescent="0.25">
      <c r="A15" s="15" t="s">
        <v>202</v>
      </c>
      <c r="B15" s="15" t="s">
        <v>203</v>
      </c>
      <c r="C15" s="21"/>
      <c r="D15" s="28">
        <f>'System Inventory'!C39</f>
        <v>3</v>
      </c>
      <c r="E15" s="25">
        <f t="shared" ref="E15:E20" si="0">C15*D15</f>
        <v>0</v>
      </c>
      <c r="F15" s="25">
        <f t="shared" ref="F15:F20" si="1">E15*12</f>
        <v>0</v>
      </c>
      <c r="G15" s="25">
        <f t="shared" ref="G15:H20" si="2">F15*1.03</f>
        <v>0</v>
      </c>
      <c r="H15" s="25">
        <f t="shared" si="2"/>
        <v>0</v>
      </c>
      <c r="I15" s="13"/>
      <c r="J15" s="22"/>
    </row>
    <row r="16" spans="1:10" ht="33.75" customHeight="1" x14ac:dyDescent="0.25">
      <c r="A16" s="15" t="s">
        <v>204</v>
      </c>
      <c r="B16" s="15" t="s">
        <v>205</v>
      </c>
      <c r="C16" s="21"/>
      <c r="D16" s="28">
        <f>'System Inventory'!F39</f>
        <v>2</v>
      </c>
      <c r="E16" s="25">
        <f t="shared" si="0"/>
        <v>0</v>
      </c>
      <c r="F16" s="25">
        <f t="shared" si="1"/>
        <v>0</v>
      </c>
      <c r="G16" s="25">
        <f t="shared" si="2"/>
        <v>0</v>
      </c>
      <c r="H16" s="25">
        <f t="shared" si="2"/>
        <v>0</v>
      </c>
      <c r="I16" s="13"/>
      <c r="J16" s="22"/>
    </row>
    <row r="17" spans="1:10" ht="18.75" customHeight="1" x14ac:dyDescent="0.25">
      <c r="A17" s="15" t="s">
        <v>206</v>
      </c>
      <c r="B17" s="15" t="s">
        <v>207</v>
      </c>
      <c r="C17" s="21"/>
      <c r="D17" s="28">
        <f>'System Inventory'!I39</f>
        <v>13</v>
      </c>
      <c r="E17" s="25">
        <f t="shared" si="0"/>
        <v>0</v>
      </c>
      <c r="F17" s="25">
        <f t="shared" si="1"/>
        <v>0</v>
      </c>
      <c r="G17" s="25">
        <f t="shared" si="2"/>
        <v>0</v>
      </c>
      <c r="H17" s="25">
        <f t="shared" si="2"/>
        <v>0</v>
      </c>
      <c r="I17" s="13"/>
      <c r="J17" s="22"/>
    </row>
    <row r="18" spans="1:10" ht="18.75" customHeight="1" x14ac:dyDescent="0.25">
      <c r="A18" s="15" t="s">
        <v>208</v>
      </c>
      <c r="B18" s="15" t="s">
        <v>209</v>
      </c>
      <c r="C18" s="21"/>
      <c r="D18" s="28">
        <f>'System Inventory'!K39</f>
        <v>1</v>
      </c>
      <c r="E18" s="25">
        <f t="shared" si="0"/>
        <v>0</v>
      </c>
      <c r="F18" s="25">
        <f t="shared" si="1"/>
        <v>0</v>
      </c>
      <c r="G18" s="25">
        <f t="shared" si="2"/>
        <v>0</v>
      </c>
      <c r="H18" s="25">
        <f t="shared" si="2"/>
        <v>0</v>
      </c>
      <c r="I18" s="13"/>
      <c r="J18" s="22"/>
    </row>
    <row r="19" spans="1:10" ht="18.75" customHeight="1" x14ac:dyDescent="0.25">
      <c r="A19" s="15" t="s">
        <v>210</v>
      </c>
      <c r="B19" s="15" t="s">
        <v>211</v>
      </c>
      <c r="C19" s="21"/>
      <c r="D19" s="28">
        <f>'System Inventory'!L39</f>
        <v>5</v>
      </c>
      <c r="E19" s="25">
        <f t="shared" si="0"/>
        <v>0</v>
      </c>
      <c r="F19" s="25">
        <f t="shared" si="1"/>
        <v>0</v>
      </c>
      <c r="G19" s="25">
        <f t="shared" si="2"/>
        <v>0</v>
      </c>
      <c r="H19" s="25">
        <f t="shared" si="2"/>
        <v>0</v>
      </c>
      <c r="I19" s="13"/>
      <c r="J19" s="22"/>
    </row>
    <row r="20" spans="1:10" ht="33.75" customHeight="1" x14ac:dyDescent="0.25">
      <c r="A20" s="15" t="s">
        <v>212</v>
      </c>
      <c r="B20" s="15" t="s">
        <v>213</v>
      </c>
      <c r="C20" s="21"/>
      <c r="D20" s="28">
        <f>'System Inventory'!M39</f>
        <v>7</v>
      </c>
      <c r="E20" s="25">
        <f t="shared" si="0"/>
        <v>0</v>
      </c>
      <c r="F20" s="25">
        <f t="shared" si="1"/>
        <v>0</v>
      </c>
      <c r="G20" s="25">
        <f t="shared" si="2"/>
        <v>0</v>
      </c>
      <c r="H20" s="25">
        <f t="shared" si="2"/>
        <v>0</v>
      </c>
      <c r="I20" s="13"/>
      <c r="J20" s="22"/>
    </row>
    <row r="21" spans="1:10" ht="16.5" customHeight="1" x14ac:dyDescent="0.25">
      <c r="A21" s="13"/>
      <c r="B21" s="18" t="s">
        <v>214</v>
      </c>
      <c r="C21" s="13"/>
      <c r="D21" s="13"/>
      <c r="E21" s="23">
        <f>SUM(E15:E20)</f>
        <v>0</v>
      </c>
      <c r="F21" s="23">
        <f>SUM(F15:F20)</f>
        <v>0</v>
      </c>
      <c r="G21" s="23">
        <f>SUM(G15:G20)</f>
        <v>0</v>
      </c>
      <c r="H21" s="23">
        <f>SUM(H15:H20)</f>
        <v>0</v>
      </c>
      <c r="I21" s="13"/>
      <c r="J21" s="13"/>
    </row>
    <row r="22" spans="1:10" ht="63.75" customHeight="1" x14ac:dyDescent="0.25">
      <c r="A22" s="5" t="s">
        <v>215</v>
      </c>
      <c r="B22" s="5"/>
      <c r="C22" s="5"/>
      <c r="D22" s="5"/>
      <c r="E22" s="5"/>
      <c r="F22" s="5"/>
      <c r="G22" s="5"/>
      <c r="H22" s="5"/>
      <c r="I22" s="5"/>
      <c r="J22" s="5"/>
    </row>
    <row r="23" spans="1:10" x14ac:dyDescent="0.25">
      <c r="A23" s="13"/>
      <c r="B23" s="13"/>
      <c r="C23" s="13"/>
      <c r="D23" s="13"/>
      <c r="E23" s="13"/>
      <c r="F23" s="13"/>
      <c r="G23" s="13"/>
      <c r="H23" s="13"/>
      <c r="I23" s="13"/>
      <c r="J23" s="13"/>
    </row>
    <row r="24" spans="1:10" ht="18" customHeight="1" x14ac:dyDescent="0.25">
      <c r="A24" s="3" t="s">
        <v>216</v>
      </c>
      <c r="B24" s="3"/>
      <c r="C24" s="3"/>
      <c r="D24" s="3"/>
      <c r="E24" s="3"/>
      <c r="F24" s="3"/>
      <c r="G24" s="3"/>
      <c r="H24" s="3"/>
      <c r="I24" s="3"/>
      <c r="J24" s="3"/>
    </row>
    <row r="25" spans="1:10" ht="33.75" customHeight="1" x14ac:dyDescent="0.25">
      <c r="A25" s="14" t="s">
        <v>90</v>
      </c>
      <c r="B25" s="14" t="s">
        <v>162</v>
      </c>
      <c r="C25" s="14" t="s">
        <v>141</v>
      </c>
      <c r="D25" s="14" t="s">
        <v>217</v>
      </c>
      <c r="E25" s="13"/>
      <c r="F25" s="13"/>
      <c r="G25" s="13"/>
      <c r="H25" s="13"/>
      <c r="I25" s="13"/>
      <c r="J25" s="14" t="s">
        <v>93</v>
      </c>
    </row>
    <row r="26" spans="1:10" ht="33.75" customHeight="1" x14ac:dyDescent="0.25">
      <c r="A26" s="15" t="s">
        <v>218</v>
      </c>
      <c r="B26" s="15" t="s">
        <v>219</v>
      </c>
      <c r="C26" s="15" t="s">
        <v>172</v>
      </c>
      <c r="D26" s="21"/>
      <c r="E26" s="13"/>
      <c r="F26" s="13"/>
      <c r="G26" s="13"/>
      <c r="H26" s="13"/>
      <c r="I26" s="13"/>
      <c r="J26" s="22"/>
    </row>
    <row r="27" spans="1:10" ht="33.75" customHeight="1" x14ac:dyDescent="0.25">
      <c r="A27" s="15" t="s">
        <v>220</v>
      </c>
      <c r="B27" s="15" t="s">
        <v>221</v>
      </c>
      <c r="C27" s="15" t="s">
        <v>172</v>
      </c>
      <c r="D27" s="21"/>
      <c r="E27" s="13"/>
      <c r="F27" s="13"/>
      <c r="G27" s="13"/>
      <c r="H27" s="13"/>
      <c r="I27" s="13"/>
      <c r="J27" s="22"/>
    </row>
    <row r="28" spans="1:10" ht="33.75" customHeight="1" x14ac:dyDescent="0.25">
      <c r="A28" s="15" t="s">
        <v>222</v>
      </c>
      <c r="B28" s="15" t="s">
        <v>223</v>
      </c>
      <c r="C28" s="15" t="s">
        <v>224</v>
      </c>
      <c r="D28" s="24"/>
      <c r="E28" s="13"/>
      <c r="F28" s="13"/>
      <c r="G28" s="13"/>
      <c r="H28" s="13"/>
      <c r="I28" s="13"/>
      <c r="J28" s="22"/>
    </row>
    <row r="29" spans="1:10" ht="33.75" customHeight="1" x14ac:dyDescent="0.25">
      <c r="A29" s="15" t="s">
        <v>225</v>
      </c>
      <c r="B29" s="15" t="s">
        <v>226</v>
      </c>
      <c r="C29" s="15" t="s">
        <v>224</v>
      </c>
      <c r="D29" s="24"/>
      <c r="E29" s="13"/>
      <c r="F29" s="13"/>
      <c r="G29" s="13"/>
      <c r="H29" s="13"/>
      <c r="I29" s="13"/>
      <c r="J29" s="22"/>
    </row>
    <row r="30" spans="1:10" x14ac:dyDescent="0.25">
      <c r="A30" s="13"/>
      <c r="B30" s="13"/>
      <c r="C30" s="13"/>
      <c r="D30" s="13"/>
      <c r="E30" s="13"/>
      <c r="F30" s="13"/>
      <c r="G30" s="13"/>
      <c r="H30" s="13"/>
      <c r="I30" s="13"/>
      <c r="J30" s="13"/>
    </row>
    <row r="31" spans="1:10" ht="18" customHeight="1" x14ac:dyDescent="0.25">
      <c r="A31" s="3" t="s">
        <v>139</v>
      </c>
      <c r="B31" s="3"/>
      <c r="C31" s="3"/>
      <c r="D31" s="3"/>
      <c r="E31" s="3"/>
      <c r="F31" s="3"/>
      <c r="G31" s="3"/>
      <c r="H31" s="3"/>
      <c r="I31" s="3"/>
      <c r="J31" s="3"/>
    </row>
    <row r="32" spans="1:10" ht="93.75" customHeight="1" x14ac:dyDescent="0.25">
      <c r="A32" s="14" t="s">
        <v>90</v>
      </c>
      <c r="B32" s="14" t="s">
        <v>140</v>
      </c>
      <c r="C32" s="14" t="s">
        <v>141</v>
      </c>
      <c r="D32" s="14" t="s">
        <v>142</v>
      </c>
      <c r="E32" s="14" t="s">
        <v>143</v>
      </c>
      <c r="F32" s="14" t="s">
        <v>144</v>
      </c>
      <c r="G32" s="2" t="s">
        <v>145</v>
      </c>
      <c r="H32" s="2"/>
      <c r="I32" s="2"/>
      <c r="J32" s="14" t="s">
        <v>93</v>
      </c>
    </row>
    <row r="33" spans="1:10" ht="33.75" customHeight="1" x14ac:dyDescent="0.25">
      <c r="A33" s="15" t="s">
        <v>227</v>
      </c>
      <c r="B33" s="15" t="s">
        <v>228</v>
      </c>
      <c r="C33" s="15" t="s">
        <v>229</v>
      </c>
      <c r="D33" s="21"/>
      <c r="E33" s="28">
        <f>'System Inventory'!H39</f>
        <v>8</v>
      </c>
      <c r="F33" s="25">
        <f>D33*E33</f>
        <v>0</v>
      </c>
      <c r="G33" s="1" t="s">
        <v>230</v>
      </c>
      <c r="H33" s="1"/>
      <c r="I33" s="1"/>
      <c r="J33" s="22"/>
    </row>
    <row r="34" spans="1:10" ht="33.75" customHeight="1" x14ac:dyDescent="0.25">
      <c r="A34" s="13"/>
      <c r="B34" s="18" t="s">
        <v>160</v>
      </c>
      <c r="C34" s="13"/>
      <c r="D34" s="13"/>
      <c r="E34" s="13"/>
      <c r="F34" s="23">
        <f>SUM(F33:F33)</f>
        <v>0</v>
      </c>
      <c r="G34" s="13"/>
      <c r="H34" s="13"/>
      <c r="I34" s="13"/>
      <c r="J34" s="13"/>
    </row>
    <row r="35" spans="1:10" x14ac:dyDescent="0.25">
      <c r="A35" s="13"/>
      <c r="B35" s="13"/>
      <c r="C35" s="13"/>
      <c r="D35" s="13"/>
      <c r="E35" s="13"/>
      <c r="F35" s="13"/>
      <c r="G35" s="13"/>
      <c r="H35" s="13"/>
      <c r="I35" s="13"/>
      <c r="J35" s="13"/>
    </row>
    <row r="36" spans="1:10" ht="18" customHeight="1" x14ac:dyDescent="0.25">
      <c r="A36" s="3" t="s">
        <v>231</v>
      </c>
      <c r="B36" s="3"/>
      <c r="C36" s="3"/>
      <c r="D36" s="3"/>
      <c r="E36" s="3"/>
      <c r="F36" s="3"/>
      <c r="G36" s="3"/>
      <c r="H36" s="3"/>
      <c r="I36" s="3"/>
      <c r="J36" s="3"/>
    </row>
    <row r="37" spans="1:10" ht="18.75" customHeight="1" x14ac:dyDescent="0.25">
      <c r="A37" s="14" t="s">
        <v>90</v>
      </c>
      <c r="B37" s="14" t="s">
        <v>162</v>
      </c>
      <c r="C37" s="14" t="s">
        <v>141</v>
      </c>
      <c r="D37" s="14" t="s">
        <v>142</v>
      </c>
      <c r="E37" s="13"/>
      <c r="F37" s="13"/>
      <c r="G37" s="13"/>
      <c r="H37" s="13"/>
      <c r="I37" s="13"/>
      <c r="J37" s="14" t="s">
        <v>93</v>
      </c>
    </row>
    <row r="38" spans="1:10" ht="33.75" customHeight="1" x14ac:dyDescent="0.25">
      <c r="A38" s="15" t="s">
        <v>232</v>
      </c>
      <c r="B38" s="15" t="s">
        <v>233</v>
      </c>
      <c r="C38" s="15" t="s">
        <v>172</v>
      </c>
      <c r="D38" s="21"/>
      <c r="E38" s="13"/>
      <c r="F38" s="13"/>
      <c r="G38" s="13"/>
      <c r="H38" s="13"/>
      <c r="I38" s="13"/>
      <c r="J38" s="22"/>
    </row>
    <row r="39" spans="1:10" ht="18.75" customHeight="1" x14ac:dyDescent="0.25">
      <c r="A39" s="15" t="s">
        <v>234</v>
      </c>
      <c r="B39" s="15" t="s">
        <v>235</v>
      </c>
      <c r="C39" s="15" t="s">
        <v>236</v>
      </c>
      <c r="D39" s="21"/>
      <c r="E39" s="13"/>
      <c r="F39" s="13"/>
      <c r="G39" s="13"/>
      <c r="H39" s="13"/>
      <c r="I39" s="13"/>
      <c r="J39" s="22"/>
    </row>
    <row r="40" spans="1:10" ht="63.75" customHeight="1" x14ac:dyDescent="0.25">
      <c r="A40" s="15" t="s">
        <v>237</v>
      </c>
      <c r="B40" s="15" t="s">
        <v>238</v>
      </c>
      <c r="C40" s="15" t="s">
        <v>239</v>
      </c>
      <c r="D40" s="21"/>
      <c r="E40" s="13"/>
      <c r="F40" s="13"/>
      <c r="G40" s="13"/>
      <c r="H40" s="13"/>
      <c r="I40" s="13"/>
      <c r="J40" s="22"/>
    </row>
    <row r="41" spans="1:10" ht="63.75" customHeight="1" x14ac:dyDescent="0.25">
      <c r="A41" s="15" t="s">
        <v>240</v>
      </c>
      <c r="B41" s="15" t="s">
        <v>241</v>
      </c>
      <c r="C41" s="15" t="s">
        <v>239</v>
      </c>
      <c r="D41" s="21"/>
      <c r="E41" s="13"/>
      <c r="F41" s="13"/>
      <c r="G41" s="13"/>
      <c r="H41" s="13"/>
      <c r="I41" s="13"/>
      <c r="J41" s="22"/>
    </row>
    <row r="42" spans="1:10" ht="63.75" customHeight="1" x14ac:dyDescent="0.25">
      <c r="A42" s="15" t="s">
        <v>242</v>
      </c>
      <c r="B42" s="15" t="s">
        <v>243</v>
      </c>
      <c r="C42" s="15" t="s">
        <v>239</v>
      </c>
      <c r="D42" s="21"/>
      <c r="E42" s="13"/>
      <c r="F42" s="13"/>
      <c r="G42" s="13"/>
      <c r="H42" s="13"/>
      <c r="I42" s="13"/>
      <c r="J42" s="22"/>
    </row>
    <row r="43" spans="1:10" ht="48.75" customHeight="1" x14ac:dyDescent="0.25">
      <c r="A43" s="15" t="s">
        <v>244</v>
      </c>
      <c r="B43" s="15" t="s">
        <v>245</v>
      </c>
      <c r="C43" s="15" t="s">
        <v>246</v>
      </c>
      <c r="D43" s="21"/>
      <c r="E43" s="13"/>
      <c r="F43" s="13"/>
      <c r="G43" s="13"/>
      <c r="H43" s="13"/>
      <c r="I43" s="13"/>
      <c r="J43" s="22"/>
    </row>
    <row r="44" spans="1:10" ht="48.75" customHeight="1" x14ac:dyDescent="0.25">
      <c r="A44" s="15" t="s">
        <v>247</v>
      </c>
      <c r="B44" s="15" t="s">
        <v>248</v>
      </c>
      <c r="C44" s="15" t="s">
        <v>246</v>
      </c>
      <c r="D44" s="21"/>
      <c r="E44" s="13"/>
      <c r="F44" s="13"/>
      <c r="G44" s="13"/>
      <c r="H44" s="13"/>
      <c r="I44" s="13"/>
      <c r="J44" s="22"/>
    </row>
    <row r="45" spans="1:10" ht="18.75" customHeight="1" x14ac:dyDescent="0.25">
      <c r="A45" s="15" t="s">
        <v>249</v>
      </c>
      <c r="B45" s="15" t="s">
        <v>250</v>
      </c>
      <c r="C45" s="15" t="s">
        <v>148</v>
      </c>
      <c r="D45" s="21"/>
      <c r="E45" s="13"/>
      <c r="F45" s="13"/>
      <c r="G45" s="13"/>
      <c r="H45" s="13"/>
      <c r="I45" s="13"/>
      <c r="J45" s="22"/>
    </row>
    <row r="46" spans="1:10" ht="18.75" customHeight="1" x14ac:dyDescent="0.25">
      <c r="A46" s="15" t="s">
        <v>251</v>
      </c>
      <c r="B46" s="15" t="s">
        <v>252</v>
      </c>
      <c r="C46" s="15" t="s">
        <v>148</v>
      </c>
      <c r="D46" s="21"/>
      <c r="E46" s="13"/>
      <c r="F46" s="13"/>
      <c r="G46" s="13"/>
      <c r="H46" s="13"/>
      <c r="I46" s="13"/>
      <c r="J46" s="22"/>
    </row>
    <row r="47" spans="1:10" x14ac:dyDescent="0.25">
      <c r="A47" s="13"/>
      <c r="B47" s="13"/>
      <c r="C47" s="13"/>
      <c r="D47" s="13"/>
      <c r="E47" s="13"/>
      <c r="F47" s="13"/>
      <c r="G47" s="13"/>
      <c r="H47" s="13"/>
      <c r="I47" s="13"/>
      <c r="J47" s="13"/>
    </row>
    <row r="48" spans="1:10" ht="18" customHeight="1" x14ac:dyDescent="0.25">
      <c r="A48" s="3" t="s">
        <v>253</v>
      </c>
      <c r="B48" s="3"/>
      <c r="C48" s="3"/>
      <c r="D48" s="3"/>
      <c r="E48" s="3"/>
      <c r="F48" s="3"/>
      <c r="G48" s="3"/>
      <c r="H48" s="3"/>
      <c r="I48" s="3"/>
      <c r="J48" s="3"/>
    </row>
    <row r="49" spans="1:10" ht="18.75" customHeight="1" x14ac:dyDescent="0.25">
      <c r="A49" s="13"/>
      <c r="B49" s="15" t="s">
        <v>179</v>
      </c>
      <c r="C49" s="25">
        <f>C11</f>
        <v>0</v>
      </c>
      <c r="D49" s="13"/>
      <c r="E49" s="13"/>
      <c r="F49" s="13"/>
      <c r="G49" s="13"/>
      <c r="H49" s="13"/>
      <c r="I49" s="13"/>
      <c r="J49" s="13"/>
    </row>
    <row r="50" spans="1:10" ht="33.75" customHeight="1" x14ac:dyDescent="0.25">
      <c r="A50" s="13"/>
      <c r="B50" s="15" t="s">
        <v>254</v>
      </c>
      <c r="C50" s="25">
        <f>F21*3</f>
        <v>0</v>
      </c>
      <c r="D50" s="13"/>
      <c r="E50" s="13"/>
      <c r="F50" s="13"/>
      <c r="G50" s="13"/>
      <c r="H50" s="13"/>
      <c r="I50" s="13"/>
      <c r="J50" s="13"/>
    </row>
    <row r="51" spans="1:10" ht="33.75" customHeight="1" x14ac:dyDescent="0.25">
      <c r="A51" s="13"/>
      <c r="B51" s="15" t="s">
        <v>181</v>
      </c>
      <c r="C51" s="25">
        <f>F34</f>
        <v>0</v>
      </c>
      <c r="D51" s="13"/>
      <c r="E51" s="13"/>
      <c r="F51" s="13"/>
      <c r="G51" s="13"/>
      <c r="H51" s="13"/>
      <c r="I51" s="13"/>
      <c r="J51" s="13"/>
    </row>
    <row r="52" spans="1:10" ht="18.75" customHeight="1" x14ac:dyDescent="0.25">
      <c r="A52" s="13"/>
      <c r="B52" s="18" t="s">
        <v>255</v>
      </c>
      <c r="C52" s="23">
        <f>SUM(C49:C51)</f>
        <v>0</v>
      </c>
      <c r="D52" s="13"/>
      <c r="E52" s="13"/>
      <c r="F52" s="13"/>
      <c r="G52" s="13"/>
      <c r="H52" s="13"/>
      <c r="I52" s="13"/>
      <c r="J52" s="13"/>
    </row>
    <row r="53" spans="1:10" ht="18.75" customHeight="1" x14ac:dyDescent="0.25">
      <c r="A53" s="13"/>
      <c r="B53" s="15" t="s">
        <v>183</v>
      </c>
      <c r="C53" s="25">
        <f>C52+G21+H21+F34*2/3</f>
        <v>0</v>
      </c>
      <c r="D53" s="13"/>
      <c r="E53" s="13"/>
      <c r="F53" s="13"/>
      <c r="G53" s="13"/>
      <c r="H53" s="13"/>
      <c r="I53" s="13"/>
      <c r="J53" s="13"/>
    </row>
    <row r="54" spans="1:10" x14ac:dyDescent="0.25">
      <c r="A54" s="13"/>
      <c r="B54" s="13"/>
      <c r="C54" s="13"/>
      <c r="D54" s="13"/>
      <c r="E54" s="13"/>
      <c r="F54" s="13"/>
      <c r="G54" s="13"/>
      <c r="H54" s="13"/>
      <c r="I54" s="13"/>
      <c r="J54" s="13"/>
    </row>
    <row r="55" spans="1:10" ht="18" customHeight="1" x14ac:dyDescent="0.25">
      <c r="A55" s="3" t="s">
        <v>256</v>
      </c>
      <c r="B55" s="3"/>
      <c r="C55" s="3"/>
      <c r="D55" s="3"/>
      <c r="E55" s="3"/>
      <c r="F55" s="3"/>
      <c r="G55" s="3"/>
      <c r="H55" s="3"/>
      <c r="I55" s="3"/>
      <c r="J55" s="3"/>
    </row>
    <row r="56" spans="1:10" ht="48.75" customHeight="1" x14ac:dyDescent="0.25">
      <c r="A56" s="13"/>
      <c r="B56" s="15" t="s">
        <v>257</v>
      </c>
      <c r="C56" s="24"/>
      <c r="D56" s="13"/>
      <c r="E56" s="13"/>
      <c r="F56" s="13"/>
      <c r="G56" s="13"/>
      <c r="H56" s="13"/>
      <c r="I56" s="13"/>
      <c r="J56" s="22"/>
    </row>
  </sheetData>
  <sheetProtection sheet="1" formatCells="0" formatColumns="0" formatRows="0" insertRows="0"/>
  <mergeCells count="12">
    <mergeCell ref="A48:J48"/>
    <mergeCell ref="A55:J55"/>
    <mergeCell ref="A24:J24"/>
    <mergeCell ref="A31:J31"/>
    <mergeCell ref="G32:I32"/>
    <mergeCell ref="G33:I33"/>
    <mergeCell ref="A36:J36"/>
    <mergeCell ref="A1:J1"/>
    <mergeCell ref="B3:E3"/>
    <mergeCell ref="A5:J5"/>
    <mergeCell ref="A13:J13"/>
    <mergeCell ref="A22:J22"/>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System Inventory</vt:lpstr>
      <vt:lpstr>Lot 1 Pricing</vt:lpstr>
      <vt:lpstr>Lot 2 Pricing</vt:lpstr>
    </vt:vector>
  </TitlesOfParts>
  <Company>JPS Health Network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RFP 20261405380 Exhibit A Price Sheet Workbook</dc:title>
  <dc:subject>Hospital Water Management and Water Treatment Services: Exhibit A Price Sheet</dc:subject>
  <dc:creator>JPS Health Network</dc:creator>
  <dc:description/>
  <cp:lastModifiedBy>Bolom, Kris</cp:lastModifiedBy>
  <cp:revision>0</cp:revision>
  <dcterms:created xsi:type="dcterms:W3CDTF">2026-10-08T18:38:57Z</dcterms:created>
  <dcterms:modified xsi:type="dcterms:W3CDTF">2026-10-08T18:50:18Z</dcterms:modified>
  <dc:language>en-US</dc:language>
</cp:coreProperties>
</file>